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F55" i="1" l="1"/>
  <c r="F6" i="1"/>
  <c r="F8" i="1" l="1"/>
  <c r="F54" i="1" l="1"/>
  <c r="F40" i="1"/>
  <c r="F14" i="1" l="1"/>
  <c r="D5" i="1"/>
  <c r="D3" i="1"/>
  <c r="F18" i="1" l="1"/>
  <c r="F11" i="1"/>
  <c r="F9" i="1"/>
  <c r="D12" i="1"/>
  <c r="F39" i="1"/>
  <c r="D4" i="1" l="1"/>
  <c r="D48" i="1" l="1"/>
  <c r="D24" i="1" l="1"/>
  <c r="D13" i="1" l="1"/>
  <c r="F10" i="2" l="1"/>
  <c r="F11" i="2"/>
  <c r="F16" i="2"/>
  <c r="F17" i="2"/>
  <c r="N16" i="2"/>
  <c r="N10" i="2"/>
  <c r="H4" i="2"/>
  <c r="D5" i="2"/>
  <c r="D7" i="2"/>
  <c r="D8" i="2"/>
  <c r="D9" i="2"/>
  <c r="D10" i="2"/>
  <c r="D11" i="2"/>
  <c r="D12" i="2"/>
  <c r="D13" i="2"/>
  <c r="D14" i="2"/>
  <c r="D15" i="2"/>
  <c r="D17" i="2"/>
  <c r="D18" i="2"/>
  <c r="D19" i="2"/>
  <c r="D20" i="2"/>
  <c r="D21" i="2"/>
  <c r="C16" i="2"/>
  <c r="D16" i="2" s="1"/>
  <c r="C6" i="2"/>
  <c r="B4" i="2"/>
  <c r="F4" i="2" s="1"/>
  <c r="B3" i="2"/>
  <c r="D3" i="2" s="1"/>
  <c r="C22" i="2" l="1"/>
  <c r="B22" i="2"/>
  <c r="D4" i="2"/>
  <c r="D6" i="2"/>
  <c r="D22" i="2" s="1"/>
</calcChain>
</file>

<file path=xl/sharedStrings.xml><?xml version="1.0" encoding="utf-8"?>
<sst xmlns="http://schemas.openxmlformats.org/spreadsheetml/2006/main" count="308" uniqueCount="214">
  <si>
    <t>მომსახურების დასახელება</t>
  </si>
  <si>
    <t>საკურიერო მომსახურება</t>
  </si>
  <si>
    <t>მაცნე</t>
  </si>
  <si>
    <t>საწვავი</t>
  </si>
  <si>
    <t>შენიშვნა</t>
  </si>
  <si>
    <t>CPV</t>
  </si>
  <si>
    <t>კოპიპრინტი</t>
  </si>
  <si>
    <t>აქტების გამოქვეყნება</t>
  </si>
  <si>
    <t>ada</t>
  </si>
  <si>
    <t>ugt</t>
  </si>
  <si>
    <t>gadaxd</t>
  </si>
  <si>
    <t>xelsh</t>
  </si>
  <si>
    <t>narch</t>
  </si>
  <si>
    <t>caucasus</t>
  </si>
  <si>
    <t>mister quq</t>
  </si>
  <si>
    <t>k-motor</t>
  </si>
  <si>
    <t>matemot</t>
  </si>
  <si>
    <t>kopipr</t>
  </si>
  <si>
    <t>orisi</t>
  </si>
  <si>
    <t>sabur san</t>
  </si>
  <si>
    <t>saiti sulma</t>
  </si>
  <si>
    <t>teng qav a/m</t>
  </si>
  <si>
    <t>avtolid a/m</t>
  </si>
  <si>
    <t>avtogran a/m</t>
  </si>
  <si>
    <t>lukoil</t>
  </si>
  <si>
    <t>dekor qagal</t>
  </si>
  <si>
    <t>geocell</t>
  </si>
  <si>
    <t>fosta</t>
  </si>
  <si>
    <t>macn</t>
  </si>
  <si>
    <t>v&amp;s a/m</t>
  </si>
  <si>
    <t>jami</t>
  </si>
  <si>
    <t>gegmiT gatvaliswineb</t>
  </si>
  <si>
    <t>avtomanqana</t>
  </si>
  <si>
    <t>Tanxa</t>
  </si>
  <si>
    <t>faqtiurad gadas.</t>
  </si>
  <si>
    <t>sakancelario</t>
  </si>
  <si>
    <t>televizori</t>
  </si>
  <si>
    <t>aveJi</t>
  </si>
  <si>
    <t>macivar</t>
  </si>
  <si>
    <t>bechdva da mast</t>
  </si>
  <si>
    <t>P</t>
  </si>
  <si>
    <t>მაგთი</t>
  </si>
  <si>
    <t>ჰიუნდაი საქართველო</t>
  </si>
  <si>
    <t>კონსოლიდირებული</t>
  </si>
  <si>
    <t>გამარტივებული</t>
  </si>
  <si>
    <t>ფინანსთა სამინისტროს აკადემია</t>
  </si>
  <si>
    <t>34300000; 42900000; 09200000;</t>
  </si>
  <si>
    <t>ხელშეკ# 2015</t>
  </si>
  <si>
    <t>ა/მ დაზღვევა</t>
  </si>
  <si>
    <t>ტრეინინგი ბუგალტერიასა და შესყიდვებზე</t>
  </si>
  <si>
    <t>ფეხსაგები ხალიჩა მანქანის</t>
  </si>
  <si>
    <t>დაშვება, გამოქვეყნება</t>
  </si>
  <si>
    <t>ზეთისა და ფილტრების შეცვლა</t>
  </si>
  <si>
    <t>საწვავის შესყიდვა</t>
  </si>
  <si>
    <t>ხალიჩის შესყიდვა</t>
  </si>
  <si>
    <t xml:space="preserve">გამ.ელ.ტენდერი </t>
  </si>
  <si>
    <t>წერილი 351/352</t>
  </si>
  <si>
    <t>სატელეკომუნიკაციო</t>
  </si>
  <si>
    <t>მობილ.ტელ</t>
  </si>
  <si>
    <t>მანქანის მომსახურება</t>
  </si>
  <si>
    <t>კია მოტორს</t>
  </si>
  <si>
    <t>მანქანის ტექ მომსახურება</t>
  </si>
  <si>
    <t>ვისოლი</t>
  </si>
  <si>
    <t>მანქანის რეცხვა</t>
  </si>
  <si>
    <t>იმპერია</t>
  </si>
  <si>
    <t>კარტრიჯები</t>
  </si>
  <si>
    <t>ს/დ</t>
  </si>
  <si>
    <t>სსიპ შესყიდვების სააგენტო</t>
  </si>
  <si>
    <t>ტენდერების გადასახადი</t>
  </si>
  <si>
    <t>სადაზღვევო მომსახურება</t>
  </si>
  <si>
    <t>შპს ეგანდი</t>
  </si>
  <si>
    <t>დოკუმენტაციის გამოქვენების საფასური</t>
  </si>
  <si>
    <t>ნაბეღლავი, წყალი</t>
  </si>
  <si>
    <t>15900000, 41100000</t>
  </si>
  <si>
    <t>შპს კოკა-კოლა</t>
  </si>
  <si>
    <t>კოკა-კოლა</t>
  </si>
  <si>
    <t>შპს კომპ ჰაუსი</t>
  </si>
  <si>
    <t>მაგიდის კომპიუტერი</t>
  </si>
  <si>
    <t>გამ.ელ ტენდერი</t>
  </si>
  <si>
    <t>შპს კოპიპრინტი-2000</t>
  </si>
  <si>
    <t>გამ. შესყიდვა</t>
  </si>
  <si>
    <t>გერბის შესყიდვა</t>
  </si>
  <si>
    <t>მისტერ ქუუქი</t>
  </si>
  <si>
    <t>ლანჩი, ყავის შესვენება</t>
  </si>
  <si>
    <t>ტელკო სისტემს</t>
  </si>
  <si>
    <t>დოკუმენტაციის აკინძვა</t>
  </si>
  <si>
    <t>VOIP ტელეფონები</t>
  </si>
  <si>
    <t>სიტი პარკი</t>
  </si>
  <si>
    <t>პარკირების მომსახურება</t>
  </si>
  <si>
    <t>დეკორი</t>
  </si>
  <si>
    <t>საბეჭდი ქაღალდი</t>
  </si>
  <si>
    <t>ლუკოილ ჯორჯია</t>
  </si>
  <si>
    <t>საქ. ფოსტა</t>
  </si>
  <si>
    <t>ევრო ოფისი</t>
  </si>
  <si>
    <t>ნაბეჭდი საკანცელარიო ნივთები</t>
  </si>
  <si>
    <t>ტრეინინგი სახელმწიფო შესყიდვებზე</t>
  </si>
  <si>
    <t>წიგნად აკინძვა</t>
  </si>
  <si>
    <t>უალკოჰოლო სასმელი კოკა-კოლა</t>
  </si>
  <si>
    <t>შპს ენგადი</t>
  </si>
  <si>
    <t>ნაბეღლავი,ბახმარო</t>
  </si>
  <si>
    <t>გამ.შესყიდვა</t>
  </si>
  <si>
    <t>15900000. 41100000</t>
  </si>
  <si>
    <t>შპს ტექნო ბუმი</t>
  </si>
  <si>
    <t>მაცივარი</t>
  </si>
  <si>
    <t>შპს კირიბი</t>
  </si>
  <si>
    <t>ერთჯერადი ჭიქები</t>
  </si>
  <si>
    <t>შპს ფორსი</t>
  </si>
  <si>
    <t>სკანერი</t>
  </si>
  <si>
    <t>დეკსტოპი</t>
  </si>
  <si>
    <t>გამ. ელ ტენდერი</t>
  </si>
  <si>
    <t>შპს ულტრა</t>
  </si>
  <si>
    <t>პროექტორი ეკრანით</t>
  </si>
  <si>
    <t>შპს ჯი-თი-ვი</t>
  </si>
  <si>
    <t>კომპაქტური დისკები</t>
  </si>
  <si>
    <t>შპს ჯორჯიან ჰოტელ მენეჯმენტ</t>
  </si>
  <si>
    <t>პრესკონფერენციის ორგანიზება</t>
  </si>
  <si>
    <t>გამ შესყიდვა</t>
  </si>
  <si>
    <t>შპს დეკორი</t>
  </si>
  <si>
    <t>შპს CDN</t>
  </si>
  <si>
    <t>ინტრნეტმომსახურება</t>
  </si>
  <si>
    <t>N1</t>
  </si>
  <si>
    <t>შპს ალტერნატიული უსაფრთხოება</t>
  </si>
  <si>
    <t>დაცვის მომსახურება</t>
  </si>
  <si>
    <t>სს გუდვილი</t>
  </si>
  <si>
    <t>ღვინო, ჩუჩურჩხელა</t>
  </si>
  <si>
    <t>15900000; 15800000</t>
  </si>
  <si>
    <t>შპს ლაით ჰაუსი</t>
  </si>
  <si>
    <t>ავეჯი</t>
  </si>
  <si>
    <t>შპს სუფთა სამყარო</t>
  </si>
  <si>
    <t>მინების წმენდა</t>
  </si>
  <si>
    <t>ს.ს ელიტ ელექტრონიქსი</t>
  </si>
  <si>
    <t>32300000,39700000</t>
  </si>
  <si>
    <t>შპს ბორჯომი ვოთერს</t>
  </si>
  <si>
    <t>წყალი 19 ლიტ ბალონებში</t>
  </si>
  <si>
    <t>წყლის დისპენსერი, ყავის ელმადუღარა (ესპრესოს) აპარატი</t>
  </si>
  <si>
    <t>შპს ევროტექნიკს ჯორჯია</t>
  </si>
  <si>
    <t>შპს დიო</t>
  </si>
  <si>
    <t>ვერტიკალური ჟალუზი</t>
  </si>
  <si>
    <t>ტელევიზორი,მიკროტალღური ღუმელი, მაცივარი, აუდიო-ვიდეო აქსესუარი.</t>
  </si>
  <si>
    <t>დამაგრძელებელი და WIFI სვიჩი</t>
  </si>
  <si>
    <t>31200000, 32400000</t>
  </si>
  <si>
    <t>ი.მ ლია ოშაყმაშვილი</t>
  </si>
  <si>
    <t>ჰიგიენის, საწმენდი და საპრიალებელი საშუალებები</t>
  </si>
  <si>
    <t>1840000, 1960000, 3370000, 39200000, 39500000, 39800000</t>
  </si>
  <si>
    <t>სსიპ სამთავრობო სპეც კავშირები</t>
  </si>
  <si>
    <t>სს სილქნეტი</t>
  </si>
  <si>
    <t>სატელევიზიო მომსახურება</t>
  </si>
  <si>
    <t>სააბონენტო გადასახადი</t>
  </si>
  <si>
    <t>სპეც. სატელეფონო მომსახურება</t>
  </si>
  <si>
    <t>ი.მ. ნუნუ ჩომახიძე</t>
  </si>
  <si>
    <t>ხელოვნური ყვავილები</t>
  </si>
  <si>
    <t>შპს ჯი ეს სი</t>
  </si>
  <si>
    <t>სამუშაო დროის აღრიცხვის სისტემის მიწოდება და მონტაჟი</t>
  </si>
  <si>
    <t>შპს ვისოა ავტო ექსპრესი</t>
  </si>
  <si>
    <t>მსუბუქი ავტომანქანის საბურავები ზამთრის</t>
  </si>
  <si>
    <t>შპს არტდიზაინ.ზი</t>
  </si>
  <si>
    <t>44400000; 22400000</t>
  </si>
  <si>
    <t>სარეკლამო მასალისა და აბრების შესყიდვა წარწერებით</t>
  </si>
  <si>
    <t>შპს ახალი ყავის კომპანია</t>
  </si>
  <si>
    <t>აპარატის ყავის შეძენა</t>
  </si>
  <si>
    <t>კავკასუს ონლაინი</t>
  </si>
  <si>
    <t>დომეინ მომსახურება</t>
  </si>
  <si>
    <t>ალტერნატიული უსაფრთხოება</t>
  </si>
  <si>
    <t>სათვალთვალო კამერები მონტაჟით</t>
  </si>
  <si>
    <t>გამა.შესყიდვა</t>
  </si>
  <si>
    <t>შპს გამა+</t>
  </si>
  <si>
    <t>ნათურები</t>
  </si>
  <si>
    <t>31500000, 31200000</t>
  </si>
  <si>
    <t>შპს შუშის სახლი</t>
  </si>
  <si>
    <t>მინა სატინა 10მმ თეთრი 3.59კვმ მონტაჟით</t>
  </si>
  <si>
    <t>შპს გრადიენტი</t>
  </si>
  <si>
    <t>ფანჯრი სარკმლის გადმოკიდების გამღებ-ჩამკეტი საკეტი</t>
  </si>
  <si>
    <t>საკანცელარიო საქონელი</t>
  </si>
  <si>
    <t>შპს KMT GROUP</t>
  </si>
  <si>
    <t>შპს კია მოტორს ჯორჯია</t>
  </si>
  <si>
    <t>შპს კაბადონი+</t>
  </si>
  <si>
    <t>ბეჭდვასთან დაკავშირებული მომსახურება</t>
  </si>
  <si>
    <t>სათადარიგო ავტონაწილების შესყიდვა</t>
  </si>
  <si>
    <t>ი/მ ზვიად ხისფეხიშვილი</t>
  </si>
  <si>
    <t>სარკმლის გამღებ-ჩამკეტის მონტაჟი</t>
  </si>
  <si>
    <t>შპს მარანი 2011</t>
  </si>
  <si>
    <t>ღვინისა და საჩუქრების შესყიდვა სტუმრებისათვის</t>
  </si>
  <si>
    <t>55100000; 55300000</t>
  </si>
  <si>
    <t>შპს ოფის1</t>
  </si>
  <si>
    <t>საოფისე ავეჯი</t>
  </si>
  <si>
    <t>შპს ამბასადორი</t>
  </si>
  <si>
    <t>გამარტ.შესყიდვა (წარმომადგენლობითი ხარჯები)</t>
  </si>
  <si>
    <t>15900000; 18500000</t>
  </si>
  <si>
    <t>სატუმროს დაქირავება კონფერენცისა და შეხვედრებისათვის ყავის შესვენებითა და ლანჩით</t>
  </si>
  <si>
    <t>შპს სიმპათია</t>
  </si>
  <si>
    <t>შპს ჯი-ემ-თი მთაწმინდა</t>
  </si>
  <si>
    <t>ლიტვის კონკურენციის საბჭოს წარმომადგენლებისათვის ოფიციალური ვიზიტის ფარგლებში სარესტორნო მომსახურება</t>
  </si>
  <si>
    <t>შპს დი და ჯი</t>
  </si>
  <si>
    <t>შპს კოკა-კოლა ბოთლერს ჯორჯია</t>
  </si>
  <si>
    <t>საშობაო ნაძვის ხე, ნაძვის ხის სათამაშოები, ნაძვის ხის გასანათებელი ნათურები</t>
  </si>
  <si>
    <t xml:space="preserve">გამარტ.შესყიდვა </t>
  </si>
  <si>
    <t>39200000, 31500000, 37500000</t>
  </si>
  <si>
    <t>მინერალური წყალი ნაბეღლავი, ბუნებრივი წყალი ბახმარო</t>
  </si>
  <si>
    <t>შპს დეგაპრინტი</t>
  </si>
  <si>
    <t>მისალოცი ბარათები</t>
  </si>
  <si>
    <t>გამარტ.შესყიდვა</t>
  </si>
  <si>
    <r>
      <rPr>
        <b/>
        <sz val="7"/>
        <color rgb="FFFF0000"/>
        <rFont val="Times New Roman"/>
        <family val="1"/>
        <charset val="204"/>
      </rPr>
      <t xml:space="preserve">    </t>
    </r>
    <r>
      <rPr>
        <b/>
        <sz val="11"/>
        <color rgb="FFFF0000"/>
        <rFont val="Sylfaen"/>
        <family val="1"/>
        <charset val="204"/>
      </rPr>
      <t xml:space="preserve">საკონფერენციო დარბაზის დაქირავება საჭირო ტექნიკური აღჭურვილობით </t>
    </r>
  </si>
  <si>
    <t>შპს თეგეტა მოტორსი</t>
  </si>
  <si>
    <t xml:space="preserve">მსუბუქი ავტომანქანის საბურავები </t>
  </si>
  <si>
    <t>შპს შავი სია</t>
  </si>
  <si>
    <t>რადიო ქსელი, ქსელის ჰაბი</t>
  </si>
  <si>
    <t>გამარტ.შეყიდვა</t>
  </si>
  <si>
    <t>კომპანიის დასახელება</t>
  </si>
  <si>
    <t>კონსოლიდირებული ტენდერი</t>
  </si>
  <si>
    <t xml:space="preserve">ხელშეკრულების ღირებულება  (ლარი) </t>
  </si>
  <si>
    <t xml:space="preserve">საქონლის დასახელება </t>
  </si>
  <si>
    <t xml:space="preserve">შესყიდვა (ლარი) </t>
  </si>
  <si>
    <t>მომსახურება (ლარი)</t>
  </si>
  <si>
    <t>2015 წლის ხელშეკრულებების რეესტრი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</si>
</sst>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b/>
      <sz val="11"/>
      <color theme="1"/>
      <name val="Sylfaen"/>
      <family val="1"/>
      <charset val="204"/>
      <scheme val="minor"/>
    </font>
    <font>
      <b/>
      <sz val="11"/>
      <color rgb="FFFF0000"/>
      <name val="Sylfaen"/>
      <family val="1"/>
      <charset val="204"/>
      <scheme val="minor"/>
    </font>
    <font>
      <sz val="11"/>
      <color rgb="FFFF0000"/>
      <name val="Sylfaen"/>
      <family val="1"/>
      <charset val="204"/>
      <scheme val="minor"/>
    </font>
    <font>
      <b/>
      <sz val="11"/>
      <color rgb="FFFF0000"/>
      <name val="Sylfaen"/>
      <family val="2"/>
      <scheme val="minor"/>
    </font>
    <font>
      <b/>
      <sz val="11"/>
      <color rgb="FFFF0000"/>
      <name val="Sylfaen"/>
      <family val="1"/>
      <charset val="204"/>
    </font>
    <font>
      <b/>
      <sz val="7"/>
      <color rgb="FFFF0000"/>
      <name val="Times New Roman"/>
      <family val="1"/>
      <charset val="204"/>
    </font>
    <font>
      <b/>
      <sz val="11"/>
      <color theme="1"/>
      <name val="Sylfaen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tabSelected="1" view="pageBreakPreview" zoomScaleNormal="100" zoomScaleSheetLayoutView="100" workbookViewId="0">
      <selection sqref="A1:J1"/>
    </sheetView>
  </sheetViews>
  <sheetFormatPr defaultRowHeight="15" x14ac:dyDescent="0.25"/>
  <cols>
    <col min="1" max="1" width="7.125" customWidth="1"/>
    <col min="2" max="2" width="24" customWidth="1"/>
    <col min="3" max="3" width="29.625" customWidth="1"/>
    <col min="4" max="4" width="15.625" customWidth="1"/>
    <col min="5" max="5" width="4.25" hidden="1" customWidth="1"/>
    <col min="6" max="6" width="13.875" customWidth="1"/>
    <col min="7" max="7" width="28.375" style="13" customWidth="1"/>
    <col min="8" max="8" width="21" customWidth="1"/>
    <col min="9" max="9" width="31.75" customWidth="1"/>
    <col min="10" max="10" width="29.75" customWidth="1"/>
  </cols>
  <sheetData>
    <row r="1" spans="1:10" ht="85.5" customHeight="1" x14ac:dyDescent="0.25">
      <c r="A1" s="27" t="s">
        <v>213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" customFormat="1" ht="50.25" customHeight="1" x14ac:dyDescent="0.25">
      <c r="A2" s="8" t="s">
        <v>47</v>
      </c>
      <c r="B2" s="2" t="s">
        <v>207</v>
      </c>
      <c r="C2" s="2" t="s">
        <v>210</v>
      </c>
      <c r="D2" s="8" t="s">
        <v>211</v>
      </c>
      <c r="E2" s="2"/>
      <c r="F2" s="8" t="s">
        <v>212</v>
      </c>
      <c r="G2" s="8" t="s">
        <v>0</v>
      </c>
      <c r="H2" s="2" t="s">
        <v>4</v>
      </c>
      <c r="I2" s="2" t="s">
        <v>5</v>
      </c>
      <c r="J2" s="8" t="s">
        <v>209</v>
      </c>
    </row>
    <row r="3" spans="1:10" s="16" customFormat="1" ht="31.5" customHeight="1" x14ac:dyDescent="0.25">
      <c r="A3" s="15">
        <v>40</v>
      </c>
      <c r="B3" s="14" t="s">
        <v>91</v>
      </c>
      <c r="C3" s="14" t="s">
        <v>3</v>
      </c>
      <c r="D3" s="14">
        <f>891.49+776.89+868.85+839.73+1097.21+1408.38+1304.03+1329.78+1166.07+1160.92+1170.91+891</f>
        <v>12905.26</v>
      </c>
      <c r="E3" s="14"/>
      <c r="F3" s="14"/>
      <c r="G3" s="15" t="s">
        <v>53</v>
      </c>
      <c r="H3" s="15" t="s">
        <v>208</v>
      </c>
      <c r="I3" s="14">
        <v>9100000</v>
      </c>
      <c r="J3" s="14">
        <v>28260</v>
      </c>
    </row>
    <row r="4" spans="1:10" s="24" customFormat="1" ht="31.5" customHeight="1" x14ac:dyDescent="0.25">
      <c r="A4" s="21">
        <v>41</v>
      </c>
      <c r="B4" s="21" t="s">
        <v>42</v>
      </c>
      <c r="C4" s="22" t="s">
        <v>59</v>
      </c>
      <c r="D4" s="22">
        <f>135+135+227+310</f>
        <v>807</v>
      </c>
      <c r="E4" s="22"/>
      <c r="F4" s="22"/>
      <c r="G4" s="21" t="s">
        <v>52</v>
      </c>
      <c r="H4" s="14" t="s">
        <v>80</v>
      </c>
      <c r="I4" s="22" t="s">
        <v>46</v>
      </c>
      <c r="J4" s="22">
        <v>2193</v>
      </c>
    </row>
    <row r="5" spans="1:10" s="16" customFormat="1" ht="30" x14ac:dyDescent="0.25">
      <c r="A5" s="14">
        <v>42</v>
      </c>
      <c r="B5" s="14" t="s">
        <v>60</v>
      </c>
      <c r="C5" s="14" t="s">
        <v>61</v>
      </c>
      <c r="D5" s="14">
        <f>132+191.5+184+310.5</f>
        <v>818</v>
      </c>
      <c r="E5" s="14"/>
      <c r="F5" s="14"/>
      <c r="G5" s="15" t="s">
        <v>52</v>
      </c>
      <c r="H5" s="14" t="s">
        <v>80</v>
      </c>
      <c r="I5" s="14" t="s">
        <v>46</v>
      </c>
      <c r="J5" s="14">
        <v>2276</v>
      </c>
    </row>
    <row r="6" spans="1:10" s="16" customFormat="1" x14ac:dyDescent="0.25">
      <c r="A6" s="14">
        <v>43</v>
      </c>
      <c r="B6" s="14" t="s">
        <v>92</v>
      </c>
      <c r="C6" s="14"/>
      <c r="D6" s="14"/>
      <c r="E6" s="14"/>
      <c r="F6" s="14">
        <f>185+718.1+1233+261.2+1413+388+375.9+419.4+169+126+259.8+443.8</f>
        <v>5992.1999999999989</v>
      </c>
      <c r="G6" s="15" t="s">
        <v>1</v>
      </c>
      <c r="H6" s="14" t="s">
        <v>80</v>
      </c>
      <c r="I6" s="14">
        <v>64100000</v>
      </c>
      <c r="J6" s="14">
        <v>8000</v>
      </c>
    </row>
    <row r="7" spans="1:10" s="25" customFormat="1" x14ac:dyDescent="0.25">
      <c r="A7" s="14">
        <v>44</v>
      </c>
      <c r="B7" s="14" t="s">
        <v>60</v>
      </c>
      <c r="C7" s="14" t="s">
        <v>50</v>
      </c>
      <c r="D7" s="14">
        <v>126</v>
      </c>
      <c r="E7" s="14"/>
      <c r="F7" s="14"/>
      <c r="G7" s="15" t="s">
        <v>54</v>
      </c>
      <c r="H7" s="14" t="s">
        <v>80</v>
      </c>
      <c r="I7" s="14">
        <v>39530000</v>
      </c>
      <c r="J7" s="14">
        <v>126</v>
      </c>
    </row>
    <row r="8" spans="1:10" s="16" customFormat="1" x14ac:dyDescent="0.25">
      <c r="A8" s="14">
        <v>45</v>
      </c>
      <c r="B8" s="14" t="s">
        <v>41</v>
      </c>
      <c r="C8" s="14" t="s">
        <v>57</v>
      </c>
      <c r="D8" s="14"/>
      <c r="E8" s="14"/>
      <c r="F8" s="14">
        <f>206.32+237.36+224.38+10.5+343.86+10.5+241+12.5+339.43+13+237.06+13+331.47+6.22+9.65+12+258.48+13.5+295.34+13+361.03+4.99</f>
        <v>3194.59</v>
      </c>
      <c r="G8" s="15" t="s">
        <v>58</v>
      </c>
      <c r="H8" s="14" t="s">
        <v>43</v>
      </c>
      <c r="I8" s="14">
        <v>64200000</v>
      </c>
      <c r="J8" s="14"/>
    </row>
    <row r="9" spans="1:10" s="16" customFormat="1" x14ac:dyDescent="0.25">
      <c r="A9" s="14">
        <v>46</v>
      </c>
      <c r="B9" s="14" t="s">
        <v>48</v>
      </c>
      <c r="C9" s="14"/>
      <c r="D9" s="14">
        <v>0</v>
      </c>
      <c r="E9" s="14"/>
      <c r="F9" s="15">
        <f>250.01+250.01+250.01+500.02+250.01+250.01+250.01+250.01+250.01</f>
        <v>2500.1000000000004</v>
      </c>
      <c r="G9" s="15" t="s">
        <v>69</v>
      </c>
      <c r="H9" s="14" t="s">
        <v>55</v>
      </c>
      <c r="I9" s="14">
        <v>66500000</v>
      </c>
      <c r="J9" s="14">
        <v>2750</v>
      </c>
    </row>
    <row r="10" spans="1:10" s="24" customFormat="1" ht="30" x14ac:dyDescent="0.25">
      <c r="A10" s="14">
        <v>47</v>
      </c>
      <c r="B10" s="15" t="s">
        <v>45</v>
      </c>
      <c r="C10" s="14"/>
      <c r="D10" s="22">
        <v>0</v>
      </c>
      <c r="E10" s="22"/>
      <c r="F10" s="15">
        <v>685</v>
      </c>
      <c r="G10" s="15" t="s">
        <v>49</v>
      </c>
      <c r="H10" s="14" t="s">
        <v>80</v>
      </c>
      <c r="I10" s="14">
        <v>80530000</v>
      </c>
      <c r="J10" s="22">
        <v>3500</v>
      </c>
    </row>
    <row r="11" spans="1:10" s="16" customFormat="1" ht="60" x14ac:dyDescent="0.25">
      <c r="A11" s="15" t="s">
        <v>56</v>
      </c>
      <c r="B11" s="14" t="s">
        <v>2</v>
      </c>
      <c r="C11" s="14" t="s">
        <v>51</v>
      </c>
      <c r="D11" s="14"/>
      <c r="E11" s="14"/>
      <c r="F11" s="14">
        <f>1640+20</f>
        <v>1660</v>
      </c>
      <c r="G11" s="15" t="s">
        <v>7</v>
      </c>
      <c r="H11" s="14" t="s">
        <v>80</v>
      </c>
      <c r="I11" s="14">
        <v>48600000</v>
      </c>
      <c r="J11" s="14">
        <v>8000</v>
      </c>
    </row>
    <row r="12" spans="1:10" s="16" customFormat="1" x14ac:dyDescent="0.25">
      <c r="A12" s="14">
        <v>48</v>
      </c>
      <c r="B12" s="14" t="s">
        <v>62</v>
      </c>
      <c r="C12" s="14" t="s">
        <v>63</v>
      </c>
      <c r="D12" s="14">
        <f>40+130+150+170+220+170+120+200+180+130+110</f>
        <v>1620</v>
      </c>
      <c r="E12" s="14"/>
      <c r="F12" s="14"/>
      <c r="G12" s="15"/>
      <c r="H12" s="14" t="s">
        <v>78</v>
      </c>
      <c r="I12" s="14">
        <v>50100000</v>
      </c>
      <c r="J12" s="14">
        <v>2200</v>
      </c>
    </row>
    <row r="13" spans="1:10" s="24" customFormat="1" x14ac:dyDescent="0.25">
      <c r="A13" s="14">
        <v>49</v>
      </c>
      <c r="B13" s="14" t="s">
        <v>64</v>
      </c>
      <c r="C13" s="14" t="s">
        <v>65</v>
      </c>
      <c r="D13" s="14">
        <f>2365+2365</f>
        <v>4730</v>
      </c>
      <c r="E13" s="22"/>
      <c r="F13" s="22"/>
      <c r="G13" s="15"/>
      <c r="H13" s="14" t="s">
        <v>78</v>
      </c>
      <c r="I13" s="14">
        <v>30100000</v>
      </c>
      <c r="J13" s="22">
        <v>4730</v>
      </c>
    </row>
    <row r="14" spans="1:10" s="16" customFormat="1" ht="33.75" customHeight="1" x14ac:dyDescent="0.25">
      <c r="A14" s="14" t="s">
        <v>66</v>
      </c>
      <c r="B14" s="15" t="s">
        <v>67</v>
      </c>
      <c r="C14" s="14" t="s">
        <v>68</v>
      </c>
      <c r="D14" s="14"/>
      <c r="E14" s="14"/>
      <c r="F14" s="14">
        <f>175+75+25+50+50+50+75+25</f>
        <v>525</v>
      </c>
      <c r="G14" s="15" t="s">
        <v>71</v>
      </c>
      <c r="H14" s="14" t="s">
        <v>80</v>
      </c>
      <c r="I14" s="14">
        <v>64200000</v>
      </c>
      <c r="J14" s="14">
        <v>300</v>
      </c>
    </row>
    <row r="15" spans="1:10" s="16" customFormat="1" x14ac:dyDescent="0.25">
      <c r="A15" s="14">
        <v>50</v>
      </c>
      <c r="B15" s="14" t="s">
        <v>70</v>
      </c>
      <c r="C15" s="14" t="s">
        <v>72</v>
      </c>
      <c r="D15" s="14">
        <v>114</v>
      </c>
      <c r="E15" s="14"/>
      <c r="F15" s="14"/>
      <c r="G15" s="15"/>
      <c r="H15" s="14" t="s">
        <v>44</v>
      </c>
      <c r="I15" s="14" t="s">
        <v>73</v>
      </c>
      <c r="J15" s="14"/>
    </row>
    <row r="16" spans="1:10" s="16" customFormat="1" x14ac:dyDescent="0.25">
      <c r="A16" s="14">
        <v>51</v>
      </c>
      <c r="B16" s="14" t="s">
        <v>74</v>
      </c>
      <c r="C16" s="14" t="s">
        <v>75</v>
      </c>
      <c r="D16" s="14">
        <v>122</v>
      </c>
      <c r="E16" s="14"/>
      <c r="F16" s="14"/>
      <c r="G16" s="15"/>
      <c r="H16" s="14" t="s">
        <v>44</v>
      </c>
      <c r="I16" s="14">
        <v>15900000</v>
      </c>
      <c r="J16" s="14"/>
    </row>
    <row r="17" spans="1:10" s="16" customFormat="1" x14ac:dyDescent="0.25">
      <c r="A17" s="14">
        <v>52</v>
      </c>
      <c r="B17" s="14" t="s">
        <v>76</v>
      </c>
      <c r="C17" s="14" t="s">
        <v>77</v>
      </c>
      <c r="D17" s="14">
        <v>7620</v>
      </c>
      <c r="E17" s="14"/>
      <c r="F17" s="14"/>
      <c r="G17" s="15"/>
      <c r="H17" s="14" t="s">
        <v>78</v>
      </c>
      <c r="I17" s="14">
        <v>30200000</v>
      </c>
      <c r="J17" s="14">
        <v>170</v>
      </c>
    </row>
    <row r="18" spans="1:10" s="16" customFormat="1" x14ac:dyDescent="0.25">
      <c r="A18" s="14">
        <v>53</v>
      </c>
      <c r="B18" s="14" t="s">
        <v>79</v>
      </c>
      <c r="C18" s="14" t="s">
        <v>96</v>
      </c>
      <c r="D18" s="14"/>
      <c r="E18" s="14"/>
      <c r="F18" s="14">
        <f>80+20+18+40+58+113</f>
        <v>329</v>
      </c>
      <c r="G18" s="15" t="s">
        <v>85</v>
      </c>
      <c r="H18" s="14" t="s">
        <v>80</v>
      </c>
      <c r="I18" s="14">
        <v>79971200</v>
      </c>
      <c r="J18" s="14">
        <v>2500</v>
      </c>
    </row>
    <row r="19" spans="1:10" s="16" customFormat="1" x14ac:dyDescent="0.25">
      <c r="A19" s="14">
        <v>54</v>
      </c>
      <c r="B19" s="14" t="s">
        <v>6</v>
      </c>
      <c r="C19" s="14" t="s">
        <v>81</v>
      </c>
      <c r="D19" s="14">
        <v>200</v>
      </c>
      <c r="E19" s="14"/>
      <c r="F19" s="14"/>
      <c r="G19" s="15"/>
      <c r="H19" s="14" t="s">
        <v>80</v>
      </c>
      <c r="I19" s="14">
        <v>39298500</v>
      </c>
      <c r="J19" s="14">
        <v>150</v>
      </c>
    </row>
    <row r="20" spans="1:10" s="16" customFormat="1" x14ac:dyDescent="0.25">
      <c r="A20" s="14">
        <v>55</v>
      </c>
      <c r="B20" s="14" t="s">
        <v>82</v>
      </c>
      <c r="C20" s="14" t="s">
        <v>83</v>
      </c>
      <c r="D20" s="14"/>
      <c r="E20" s="14"/>
      <c r="F20" s="14"/>
      <c r="G20" s="15"/>
      <c r="H20" s="14" t="s">
        <v>80</v>
      </c>
      <c r="I20" s="14">
        <v>55300000</v>
      </c>
      <c r="J20" s="14">
        <v>24000</v>
      </c>
    </row>
    <row r="21" spans="1:10" s="16" customFormat="1" x14ac:dyDescent="0.25">
      <c r="A21" s="14">
        <v>56</v>
      </c>
      <c r="B21" s="14" t="s">
        <v>84</v>
      </c>
      <c r="C21" s="14" t="s">
        <v>86</v>
      </c>
      <c r="D21" s="14">
        <v>7820</v>
      </c>
      <c r="E21" s="14"/>
      <c r="F21" s="14"/>
      <c r="G21" s="15"/>
      <c r="H21" s="14" t="s">
        <v>78</v>
      </c>
      <c r="I21" s="14">
        <v>32552100</v>
      </c>
      <c r="J21" s="14">
        <v>7820</v>
      </c>
    </row>
    <row r="22" spans="1:10" s="16" customFormat="1" x14ac:dyDescent="0.25">
      <c r="A22" s="14">
        <v>57</v>
      </c>
      <c r="B22" s="14" t="s">
        <v>87</v>
      </c>
      <c r="C22" s="14"/>
      <c r="D22" s="14"/>
      <c r="E22" s="14"/>
      <c r="F22" s="14">
        <v>100</v>
      </c>
      <c r="G22" s="15" t="s">
        <v>88</v>
      </c>
      <c r="H22" s="14" t="s">
        <v>80</v>
      </c>
      <c r="I22" s="14">
        <v>85300000</v>
      </c>
      <c r="J22" s="14">
        <v>100</v>
      </c>
    </row>
    <row r="23" spans="1:10" s="16" customFormat="1" ht="30" x14ac:dyDescent="0.25">
      <c r="A23" s="14">
        <v>58</v>
      </c>
      <c r="B23" s="14" t="s">
        <v>89</v>
      </c>
      <c r="C23" s="14" t="s">
        <v>90</v>
      </c>
      <c r="D23" s="14">
        <v>1308</v>
      </c>
      <c r="E23" s="14"/>
      <c r="F23" s="14"/>
      <c r="G23" s="15"/>
      <c r="H23" s="15" t="s">
        <v>208</v>
      </c>
      <c r="I23" s="14">
        <v>30100000</v>
      </c>
      <c r="J23" s="14">
        <v>1308</v>
      </c>
    </row>
    <row r="24" spans="1:10" s="16" customFormat="1" ht="30" x14ac:dyDescent="0.25">
      <c r="A24" s="14">
        <v>59</v>
      </c>
      <c r="B24" s="14" t="s">
        <v>93</v>
      </c>
      <c r="C24" s="15" t="s">
        <v>94</v>
      </c>
      <c r="D24" s="14">
        <f>939.5+0+887.5</f>
        <v>1827</v>
      </c>
      <c r="E24" s="14"/>
      <c r="F24" s="14"/>
      <c r="G24" s="15"/>
      <c r="H24" s="14" t="s">
        <v>78</v>
      </c>
      <c r="I24" s="14">
        <v>22800000</v>
      </c>
      <c r="J24" s="14">
        <v>1827</v>
      </c>
    </row>
    <row r="25" spans="1:10" s="16" customFormat="1" ht="30" x14ac:dyDescent="0.25">
      <c r="A25" s="14">
        <v>60</v>
      </c>
      <c r="B25" s="15" t="s">
        <v>45</v>
      </c>
      <c r="C25" s="14"/>
      <c r="D25" s="14"/>
      <c r="E25" s="14"/>
      <c r="F25" s="14">
        <v>355</v>
      </c>
      <c r="G25" s="15" t="s">
        <v>95</v>
      </c>
      <c r="H25" s="14" t="s">
        <v>80</v>
      </c>
      <c r="I25" s="14">
        <v>80530000</v>
      </c>
      <c r="J25" s="14">
        <v>355</v>
      </c>
    </row>
    <row r="26" spans="1:10" s="16" customFormat="1" ht="30" x14ac:dyDescent="0.25">
      <c r="A26" s="14">
        <v>61</v>
      </c>
      <c r="B26" s="14" t="s">
        <v>74</v>
      </c>
      <c r="C26" s="15" t="s">
        <v>97</v>
      </c>
      <c r="D26" s="14">
        <v>244</v>
      </c>
      <c r="E26" s="14"/>
      <c r="F26" s="14"/>
      <c r="G26" s="15"/>
      <c r="H26" s="14" t="s">
        <v>80</v>
      </c>
      <c r="I26" s="14">
        <v>15900000</v>
      </c>
      <c r="J26" s="14">
        <v>244</v>
      </c>
    </row>
    <row r="27" spans="1:10" s="16" customFormat="1" x14ac:dyDescent="0.25">
      <c r="A27" s="14">
        <v>62</v>
      </c>
      <c r="B27" s="14" t="s">
        <v>98</v>
      </c>
      <c r="C27" s="14" t="s">
        <v>99</v>
      </c>
      <c r="D27" s="14">
        <v>228</v>
      </c>
      <c r="E27" s="14"/>
      <c r="F27" s="14"/>
      <c r="G27" s="15"/>
      <c r="H27" s="14" t="s">
        <v>100</v>
      </c>
      <c r="I27" s="14" t="s">
        <v>101</v>
      </c>
      <c r="J27" s="14">
        <v>228</v>
      </c>
    </row>
    <row r="28" spans="1:10" s="16" customFormat="1" x14ac:dyDescent="0.25">
      <c r="A28" s="14">
        <v>63</v>
      </c>
      <c r="B28" s="14" t="s">
        <v>102</v>
      </c>
      <c r="C28" s="14" t="s">
        <v>103</v>
      </c>
      <c r="D28" s="14">
        <v>518</v>
      </c>
      <c r="E28" s="14"/>
      <c r="F28" s="14"/>
      <c r="G28" s="15"/>
      <c r="H28" s="14" t="s">
        <v>80</v>
      </c>
      <c r="I28" s="14">
        <v>39700000</v>
      </c>
      <c r="J28" s="14">
        <v>518</v>
      </c>
    </row>
    <row r="29" spans="1:10" s="16" customFormat="1" x14ac:dyDescent="0.25">
      <c r="A29" s="14">
        <v>64</v>
      </c>
      <c r="B29" s="14" t="s">
        <v>104</v>
      </c>
      <c r="C29" s="14" t="s">
        <v>105</v>
      </c>
      <c r="D29" s="14">
        <v>210</v>
      </c>
      <c r="E29" s="14"/>
      <c r="F29" s="14"/>
      <c r="G29" s="15"/>
      <c r="H29" s="14" t="s">
        <v>80</v>
      </c>
      <c r="I29" s="14">
        <v>39222120</v>
      </c>
      <c r="J29" s="14">
        <v>210</v>
      </c>
    </row>
    <row r="30" spans="1:10" s="16" customFormat="1" x14ac:dyDescent="0.25">
      <c r="A30" s="14">
        <v>65</v>
      </c>
      <c r="B30" s="14" t="s">
        <v>106</v>
      </c>
      <c r="C30" s="14" t="s">
        <v>107</v>
      </c>
      <c r="D30" s="14">
        <v>1575</v>
      </c>
      <c r="E30" s="14"/>
      <c r="F30" s="14"/>
      <c r="G30" s="15"/>
      <c r="H30" s="14" t="s">
        <v>109</v>
      </c>
      <c r="I30" s="14">
        <v>30216110</v>
      </c>
      <c r="J30" s="14">
        <v>1575</v>
      </c>
    </row>
    <row r="31" spans="1:10" s="16" customFormat="1" x14ac:dyDescent="0.25">
      <c r="A31" s="14">
        <v>66</v>
      </c>
      <c r="B31" s="14" t="s">
        <v>76</v>
      </c>
      <c r="C31" s="14" t="s">
        <v>108</v>
      </c>
      <c r="D31" s="14">
        <v>5207</v>
      </c>
      <c r="E31" s="14"/>
      <c r="F31" s="14"/>
      <c r="G31" s="15"/>
      <c r="H31" s="14" t="s">
        <v>109</v>
      </c>
      <c r="I31" s="14">
        <v>30200000</v>
      </c>
      <c r="J31" s="14">
        <v>5207</v>
      </c>
    </row>
    <row r="32" spans="1:10" s="16" customFormat="1" x14ac:dyDescent="0.25">
      <c r="A32" s="14">
        <v>67</v>
      </c>
      <c r="B32" s="14" t="s">
        <v>110</v>
      </c>
      <c r="C32" s="14" t="s">
        <v>111</v>
      </c>
      <c r="D32" s="14">
        <v>1550</v>
      </c>
      <c r="E32" s="14"/>
      <c r="F32" s="14"/>
      <c r="G32" s="15"/>
      <c r="H32" s="14" t="s">
        <v>109</v>
      </c>
      <c r="I32" s="14">
        <v>30100000</v>
      </c>
      <c r="J32" s="14">
        <v>1550</v>
      </c>
    </row>
    <row r="33" spans="1:10" s="16" customFormat="1" x14ac:dyDescent="0.25">
      <c r="A33" s="14">
        <v>68</v>
      </c>
      <c r="B33" s="14" t="s">
        <v>112</v>
      </c>
      <c r="C33" s="14" t="s">
        <v>113</v>
      </c>
      <c r="D33" s="14">
        <v>377</v>
      </c>
      <c r="E33" s="14"/>
      <c r="F33" s="14"/>
      <c r="G33" s="15"/>
      <c r="H33" s="14" t="s">
        <v>78</v>
      </c>
      <c r="I33" s="14">
        <v>30200000</v>
      </c>
      <c r="J33" s="14">
        <v>377</v>
      </c>
    </row>
    <row r="34" spans="1:10" s="7" customFormat="1" ht="30" x14ac:dyDescent="0.25">
      <c r="A34" s="14">
        <v>69</v>
      </c>
      <c r="B34" s="14" t="s">
        <v>74</v>
      </c>
      <c r="C34" s="15" t="s">
        <v>97</v>
      </c>
      <c r="D34" s="14">
        <v>244</v>
      </c>
      <c r="E34" s="14"/>
      <c r="F34" s="14"/>
      <c r="G34" s="15"/>
      <c r="H34" s="14" t="s">
        <v>80</v>
      </c>
      <c r="I34" s="14">
        <v>15900000</v>
      </c>
      <c r="J34" s="14">
        <v>244</v>
      </c>
    </row>
    <row r="35" spans="1:10" s="16" customFormat="1" ht="34.5" customHeight="1" x14ac:dyDescent="0.25">
      <c r="A35" s="14">
        <v>70</v>
      </c>
      <c r="B35" s="15" t="s">
        <v>114</v>
      </c>
      <c r="C35" s="15" t="s">
        <v>115</v>
      </c>
      <c r="D35" s="14">
        <v>590</v>
      </c>
      <c r="E35" s="14"/>
      <c r="F35" s="14"/>
      <c r="G35" s="15"/>
      <c r="H35" s="15" t="s">
        <v>116</v>
      </c>
      <c r="I35" s="14">
        <v>55100000</v>
      </c>
      <c r="J35" s="14">
        <v>590</v>
      </c>
    </row>
    <row r="36" spans="1:10" s="16" customFormat="1" x14ac:dyDescent="0.25">
      <c r="A36" s="14">
        <v>71</v>
      </c>
      <c r="B36" s="14" t="s">
        <v>98</v>
      </c>
      <c r="C36" s="14" t="s">
        <v>99</v>
      </c>
      <c r="D36" s="14">
        <v>228</v>
      </c>
      <c r="E36" s="14"/>
      <c r="F36" s="14"/>
      <c r="G36" s="15"/>
      <c r="H36" s="14" t="s">
        <v>100</v>
      </c>
      <c r="I36" s="14" t="s">
        <v>101</v>
      </c>
      <c r="J36" s="14">
        <v>228</v>
      </c>
    </row>
    <row r="37" spans="1:10" s="16" customFormat="1" ht="30" x14ac:dyDescent="0.25">
      <c r="A37" s="14">
        <v>72</v>
      </c>
      <c r="B37" s="14" t="s">
        <v>117</v>
      </c>
      <c r="C37" s="14" t="s">
        <v>90</v>
      </c>
      <c r="D37" s="14">
        <v>1827</v>
      </c>
      <c r="E37" s="14"/>
      <c r="F37" s="14"/>
      <c r="G37" s="15"/>
      <c r="H37" s="15" t="s">
        <v>208</v>
      </c>
      <c r="I37" s="14">
        <v>30100000</v>
      </c>
      <c r="J37" s="14">
        <v>1827</v>
      </c>
    </row>
    <row r="38" spans="1:10" s="16" customFormat="1" ht="30" x14ac:dyDescent="0.25">
      <c r="A38" s="14">
        <v>73</v>
      </c>
      <c r="B38" s="14" t="s">
        <v>74</v>
      </c>
      <c r="C38" s="15" t="s">
        <v>97</v>
      </c>
      <c r="D38" s="14">
        <v>244</v>
      </c>
      <c r="E38" s="14"/>
      <c r="F38" s="14"/>
      <c r="G38" s="15"/>
      <c r="H38" s="14" t="s">
        <v>80</v>
      </c>
      <c r="I38" s="14">
        <v>15900000</v>
      </c>
      <c r="J38" s="14">
        <v>244</v>
      </c>
    </row>
    <row r="39" spans="1:10" s="16" customFormat="1" ht="37.5" customHeight="1" x14ac:dyDescent="0.25">
      <c r="A39" s="14">
        <v>74</v>
      </c>
      <c r="B39" s="14" t="s">
        <v>118</v>
      </c>
      <c r="D39" s="14"/>
      <c r="E39" s="14"/>
      <c r="F39" s="14">
        <f>390+900+900+900</f>
        <v>3090</v>
      </c>
      <c r="G39" s="15" t="s">
        <v>119</v>
      </c>
      <c r="H39" s="15" t="s">
        <v>80</v>
      </c>
      <c r="I39" s="14">
        <v>72400000</v>
      </c>
      <c r="J39" s="14">
        <v>3600</v>
      </c>
    </row>
    <row r="40" spans="1:10" s="16" customFormat="1" ht="37.5" customHeight="1" x14ac:dyDescent="0.25">
      <c r="A40" s="14" t="s">
        <v>120</v>
      </c>
      <c r="B40" s="15" t="s">
        <v>121</v>
      </c>
      <c r="C40" s="14"/>
      <c r="D40" s="14"/>
      <c r="E40" s="14"/>
      <c r="F40" s="14">
        <f>466.67+1400+1400+1400</f>
        <v>4666.67</v>
      </c>
      <c r="G40" s="15" t="s">
        <v>122</v>
      </c>
      <c r="H40" s="14" t="s">
        <v>80</v>
      </c>
      <c r="I40" s="14">
        <v>79700000</v>
      </c>
      <c r="J40" s="14">
        <v>4800</v>
      </c>
    </row>
    <row r="41" spans="1:10" s="16" customFormat="1" ht="37.5" customHeight="1" x14ac:dyDescent="0.25">
      <c r="A41" s="14">
        <v>75</v>
      </c>
      <c r="B41" s="14" t="s">
        <v>123</v>
      </c>
      <c r="C41" s="14" t="s">
        <v>124</v>
      </c>
      <c r="D41" s="14">
        <v>701.8</v>
      </c>
      <c r="E41" s="14"/>
      <c r="F41" s="14"/>
      <c r="G41" s="15"/>
      <c r="H41" s="15" t="s">
        <v>80</v>
      </c>
      <c r="I41" s="14" t="s">
        <v>125</v>
      </c>
      <c r="J41" s="14">
        <v>701.8</v>
      </c>
    </row>
    <row r="42" spans="1:10" s="16" customFormat="1" ht="37.5" customHeight="1" x14ac:dyDescent="0.25">
      <c r="A42" s="14">
        <v>76</v>
      </c>
      <c r="B42" s="14" t="s">
        <v>126</v>
      </c>
      <c r="C42" s="14" t="s">
        <v>127</v>
      </c>
      <c r="D42" s="14">
        <v>26360</v>
      </c>
      <c r="E42" s="14"/>
      <c r="F42" s="14"/>
      <c r="G42" s="15"/>
      <c r="H42" s="14" t="s">
        <v>109</v>
      </c>
      <c r="I42" s="14">
        <v>391000000</v>
      </c>
      <c r="J42" s="14">
        <v>26360</v>
      </c>
    </row>
    <row r="43" spans="1:10" s="16" customFormat="1" ht="37.5" customHeight="1" x14ac:dyDescent="0.25">
      <c r="A43" s="14">
        <v>77</v>
      </c>
      <c r="B43" s="14" t="s">
        <v>74</v>
      </c>
      <c r="C43" s="15" t="s">
        <v>97</v>
      </c>
      <c r="D43" s="14">
        <v>488</v>
      </c>
      <c r="E43" s="14"/>
      <c r="F43" s="14"/>
      <c r="G43" s="15"/>
      <c r="H43" s="14" t="s">
        <v>80</v>
      </c>
      <c r="I43" s="14">
        <v>15980000</v>
      </c>
      <c r="J43" s="14">
        <v>488</v>
      </c>
    </row>
    <row r="44" spans="1:10" s="16" customFormat="1" ht="37.5" customHeight="1" x14ac:dyDescent="0.25">
      <c r="A44" s="14">
        <v>78</v>
      </c>
      <c r="B44" s="14" t="s">
        <v>98</v>
      </c>
      <c r="C44" s="14" t="s">
        <v>99</v>
      </c>
      <c r="D44" s="14">
        <v>342</v>
      </c>
      <c r="E44" s="14"/>
      <c r="F44" s="14"/>
      <c r="G44" s="15"/>
      <c r="H44" s="14" t="s">
        <v>80</v>
      </c>
      <c r="I44" s="14" t="s">
        <v>101</v>
      </c>
      <c r="J44" s="14">
        <v>342</v>
      </c>
    </row>
    <row r="45" spans="1:10" s="16" customFormat="1" ht="37.5" customHeight="1" x14ac:dyDescent="0.25">
      <c r="A45" s="14">
        <v>79</v>
      </c>
      <c r="B45" s="15" t="s">
        <v>128</v>
      </c>
      <c r="C45" s="15"/>
      <c r="D45" s="14"/>
      <c r="E45" s="14"/>
      <c r="F45" s="14">
        <v>1319</v>
      </c>
      <c r="G45" s="15" t="s">
        <v>129</v>
      </c>
      <c r="H45" s="14" t="s">
        <v>80</v>
      </c>
      <c r="I45" s="14">
        <v>90910000</v>
      </c>
      <c r="J45" s="14">
        <v>1319</v>
      </c>
    </row>
    <row r="46" spans="1:10" s="16" customFormat="1" ht="63.75" customHeight="1" x14ac:dyDescent="0.25">
      <c r="A46" s="14">
        <v>80</v>
      </c>
      <c r="B46" s="15" t="s">
        <v>130</v>
      </c>
      <c r="C46" s="15" t="s">
        <v>134</v>
      </c>
      <c r="D46" s="14">
        <v>3558</v>
      </c>
      <c r="E46" s="14"/>
      <c r="F46" s="14"/>
      <c r="G46" s="15"/>
      <c r="H46" s="14" t="s">
        <v>80</v>
      </c>
      <c r="I46" s="14">
        <v>42900000</v>
      </c>
      <c r="J46" s="14">
        <v>3558</v>
      </c>
    </row>
    <row r="47" spans="1:10" s="16" customFormat="1" ht="54.75" customHeight="1" x14ac:dyDescent="0.25">
      <c r="A47" s="14">
        <v>81</v>
      </c>
      <c r="B47" s="15" t="s">
        <v>135</v>
      </c>
      <c r="C47" s="15" t="s">
        <v>138</v>
      </c>
      <c r="D47" s="14">
        <v>3591</v>
      </c>
      <c r="E47" s="14"/>
      <c r="F47" s="14"/>
      <c r="G47" s="15"/>
      <c r="H47" s="14" t="s">
        <v>80</v>
      </c>
      <c r="I47" s="14" t="s">
        <v>131</v>
      </c>
      <c r="J47" s="14">
        <v>3591</v>
      </c>
    </row>
    <row r="48" spans="1:10" s="16" customFormat="1" ht="37.5" customHeight="1" x14ac:dyDescent="0.25">
      <c r="A48" s="14">
        <v>82</v>
      </c>
      <c r="B48" s="14" t="s">
        <v>132</v>
      </c>
      <c r="C48" s="14" t="s">
        <v>133</v>
      </c>
      <c r="D48" s="14">
        <f>80+80+80+120</f>
        <v>360</v>
      </c>
      <c r="E48" s="14"/>
      <c r="F48" s="14"/>
      <c r="G48" s="15"/>
      <c r="H48" s="14" t="s">
        <v>100</v>
      </c>
      <c r="I48" s="14">
        <v>41110000</v>
      </c>
      <c r="J48" s="14">
        <v>360</v>
      </c>
    </row>
    <row r="49" spans="1:10" s="16" customFormat="1" ht="37.5" customHeight="1" x14ac:dyDescent="0.25">
      <c r="A49" s="14">
        <v>83</v>
      </c>
      <c r="B49" s="14" t="s">
        <v>136</v>
      </c>
      <c r="C49" s="14"/>
      <c r="D49" s="14"/>
      <c r="E49" s="14"/>
      <c r="F49" s="14">
        <v>1702.8</v>
      </c>
      <c r="G49" s="15" t="s">
        <v>137</v>
      </c>
      <c r="H49" s="14" t="s">
        <v>100</v>
      </c>
      <c r="I49" s="14">
        <v>39500000</v>
      </c>
      <c r="J49" s="14">
        <v>1702.8</v>
      </c>
    </row>
    <row r="50" spans="1:10" s="16" customFormat="1" ht="49.5" customHeight="1" x14ac:dyDescent="0.25">
      <c r="A50" s="14">
        <v>84</v>
      </c>
      <c r="B50" s="14" t="s">
        <v>76</v>
      </c>
      <c r="C50" s="15" t="s">
        <v>139</v>
      </c>
      <c r="D50" s="14">
        <v>258</v>
      </c>
      <c r="E50" s="14"/>
      <c r="F50" s="14"/>
      <c r="G50" s="15"/>
      <c r="H50" s="14" t="s">
        <v>100</v>
      </c>
      <c r="I50" s="14" t="s">
        <v>140</v>
      </c>
      <c r="J50" s="14"/>
    </row>
    <row r="51" spans="1:10" s="16" customFormat="1" ht="37.5" customHeight="1" x14ac:dyDescent="0.25">
      <c r="A51" s="14">
        <v>85</v>
      </c>
      <c r="B51" s="14" t="s">
        <v>104</v>
      </c>
      <c r="C51" s="14" t="s">
        <v>105</v>
      </c>
      <c r="D51" s="14">
        <v>359</v>
      </c>
      <c r="E51" s="14"/>
      <c r="F51" s="14"/>
      <c r="G51" s="15"/>
      <c r="H51" s="14" t="s">
        <v>100</v>
      </c>
      <c r="I51" s="14">
        <v>39200000</v>
      </c>
      <c r="J51" s="14">
        <v>359</v>
      </c>
    </row>
    <row r="52" spans="1:10" s="16" customFormat="1" ht="37.5" customHeight="1" x14ac:dyDescent="0.25">
      <c r="A52" s="14">
        <v>86</v>
      </c>
      <c r="B52" s="14" t="s">
        <v>141</v>
      </c>
      <c r="C52" s="15" t="s">
        <v>142</v>
      </c>
      <c r="D52" s="14">
        <v>1256.5999999999999</v>
      </c>
      <c r="E52" s="14"/>
      <c r="F52" s="14"/>
      <c r="G52" s="15"/>
      <c r="H52" s="14" t="s">
        <v>100</v>
      </c>
      <c r="I52" s="15" t="s">
        <v>143</v>
      </c>
      <c r="J52" s="14">
        <v>1256.5999999999999</v>
      </c>
    </row>
    <row r="53" spans="1:10" s="16" customFormat="1" ht="37.5" customHeight="1" x14ac:dyDescent="0.25">
      <c r="A53" s="14">
        <v>87</v>
      </c>
      <c r="B53" s="15" t="s">
        <v>144</v>
      </c>
      <c r="C53" s="14"/>
      <c r="D53" s="14"/>
      <c r="E53" s="14"/>
      <c r="F53" s="14">
        <v>2191.37</v>
      </c>
      <c r="G53" s="15" t="s">
        <v>148</v>
      </c>
      <c r="H53" s="14" t="s">
        <v>100</v>
      </c>
      <c r="I53" s="14">
        <v>64200000</v>
      </c>
      <c r="J53" s="14">
        <v>2541.88</v>
      </c>
    </row>
    <row r="54" spans="1:10" s="16" customFormat="1" ht="37.5" customHeight="1" x14ac:dyDescent="0.25">
      <c r="A54" s="14">
        <v>88</v>
      </c>
      <c r="B54" s="15" t="s">
        <v>144</v>
      </c>
      <c r="C54" s="14"/>
      <c r="D54" s="14"/>
      <c r="E54" s="14"/>
      <c r="F54" s="14">
        <f>25.12+70.8+70.8</f>
        <v>166.72</v>
      </c>
      <c r="G54" s="15" t="s">
        <v>147</v>
      </c>
      <c r="H54" s="14" t="s">
        <v>100</v>
      </c>
      <c r="I54" s="14">
        <v>64200000</v>
      </c>
      <c r="J54" s="14">
        <v>400</v>
      </c>
    </row>
    <row r="55" spans="1:10" s="16" customFormat="1" ht="37.5" customHeight="1" x14ac:dyDescent="0.25">
      <c r="A55" s="14">
        <v>89</v>
      </c>
      <c r="B55" s="14" t="s">
        <v>145</v>
      </c>
      <c r="C55" s="14"/>
      <c r="D55" s="14"/>
      <c r="E55" s="14"/>
      <c r="F55" s="15">
        <f>1641.75+70</f>
        <v>1711.75</v>
      </c>
      <c r="G55" s="15" t="s">
        <v>146</v>
      </c>
      <c r="H55" s="14" t="s">
        <v>100</v>
      </c>
      <c r="I55" s="14">
        <v>92220000</v>
      </c>
      <c r="J55" s="14">
        <v>2000</v>
      </c>
    </row>
    <row r="56" spans="1:10" s="16" customFormat="1" ht="37.5" customHeight="1" x14ac:dyDescent="0.25">
      <c r="A56" s="14">
        <v>90</v>
      </c>
      <c r="B56" s="14" t="s">
        <v>149</v>
      </c>
      <c r="C56" s="14" t="s">
        <v>150</v>
      </c>
      <c r="D56" s="14">
        <v>265</v>
      </c>
      <c r="E56" s="14"/>
      <c r="F56" s="14"/>
      <c r="G56" s="15"/>
      <c r="H56" s="14" t="s">
        <v>80</v>
      </c>
      <c r="I56" s="14">
        <v>39200000</v>
      </c>
      <c r="J56" s="14">
        <v>265</v>
      </c>
    </row>
    <row r="57" spans="1:10" s="16" customFormat="1" ht="47.25" customHeight="1" x14ac:dyDescent="0.25">
      <c r="A57" s="14">
        <v>91</v>
      </c>
      <c r="B57" s="14" t="s">
        <v>151</v>
      </c>
      <c r="C57" s="14"/>
      <c r="D57" s="14"/>
      <c r="E57" s="14"/>
      <c r="F57" s="14">
        <v>2836.06</v>
      </c>
      <c r="G57" s="15" t="s">
        <v>152</v>
      </c>
      <c r="H57" s="14" t="s">
        <v>100</v>
      </c>
      <c r="I57" s="14">
        <v>35100000</v>
      </c>
      <c r="J57" s="14">
        <v>2836.06</v>
      </c>
    </row>
    <row r="58" spans="1:10" s="16" customFormat="1" ht="37.5" customHeight="1" x14ac:dyDescent="0.25">
      <c r="A58" s="14">
        <v>92</v>
      </c>
      <c r="B58" s="15" t="s">
        <v>153</v>
      </c>
      <c r="C58" s="15" t="s">
        <v>154</v>
      </c>
      <c r="D58" s="14">
        <v>1780</v>
      </c>
      <c r="E58" s="14"/>
      <c r="F58" s="14"/>
      <c r="G58" s="15"/>
      <c r="H58" s="14" t="s">
        <v>100</v>
      </c>
      <c r="I58" s="14">
        <v>34300000</v>
      </c>
      <c r="J58" s="14">
        <v>1780</v>
      </c>
    </row>
    <row r="59" spans="1:10" s="16" customFormat="1" ht="48" customHeight="1" x14ac:dyDescent="0.25">
      <c r="A59" s="14">
        <v>93</v>
      </c>
      <c r="B59" s="14" t="s">
        <v>155</v>
      </c>
      <c r="C59" s="15" t="s">
        <v>157</v>
      </c>
      <c r="D59" s="14">
        <v>575</v>
      </c>
      <c r="E59" s="14"/>
      <c r="F59" s="14"/>
      <c r="G59" s="15"/>
      <c r="H59" s="14" t="s">
        <v>100</v>
      </c>
      <c r="I59" s="14" t="s">
        <v>156</v>
      </c>
      <c r="J59" s="14">
        <v>575</v>
      </c>
    </row>
    <row r="60" spans="1:10" s="16" customFormat="1" ht="37.5" customHeight="1" x14ac:dyDescent="0.25">
      <c r="A60" s="14">
        <v>94</v>
      </c>
      <c r="B60" s="15" t="s">
        <v>158</v>
      </c>
      <c r="C60" s="14" t="s">
        <v>159</v>
      </c>
      <c r="D60" s="14">
        <v>528</v>
      </c>
      <c r="E60" s="14"/>
      <c r="F60" s="14"/>
      <c r="G60" s="15"/>
      <c r="H60" s="14" t="s">
        <v>100</v>
      </c>
      <c r="I60" s="14">
        <v>15800000</v>
      </c>
      <c r="J60" s="14">
        <v>528</v>
      </c>
    </row>
    <row r="61" spans="1:10" s="16" customFormat="1" ht="37.5" customHeight="1" x14ac:dyDescent="0.25">
      <c r="A61" s="14">
        <v>95</v>
      </c>
      <c r="B61" s="14" t="s">
        <v>160</v>
      </c>
      <c r="C61" s="14"/>
      <c r="D61" s="14"/>
      <c r="E61" s="14"/>
      <c r="F61" s="14">
        <v>30</v>
      </c>
      <c r="G61" s="15" t="s">
        <v>161</v>
      </c>
      <c r="H61" s="14" t="s">
        <v>100</v>
      </c>
      <c r="I61" s="14">
        <v>72417000</v>
      </c>
      <c r="J61" s="14"/>
    </row>
    <row r="62" spans="1:10" s="16" customFormat="1" ht="37.5" customHeight="1" x14ac:dyDescent="0.25">
      <c r="A62" s="14">
        <v>96</v>
      </c>
      <c r="B62" s="15" t="s">
        <v>162</v>
      </c>
      <c r="C62" s="15" t="s">
        <v>163</v>
      </c>
      <c r="D62" s="14">
        <v>1790</v>
      </c>
      <c r="E62" s="14"/>
      <c r="F62" s="14"/>
      <c r="G62" s="15"/>
      <c r="H62" s="14" t="s">
        <v>164</v>
      </c>
      <c r="I62" s="14">
        <v>32300000</v>
      </c>
      <c r="J62" s="14">
        <v>1790</v>
      </c>
    </row>
    <row r="63" spans="1:10" s="16" customFormat="1" ht="24" customHeight="1" x14ac:dyDescent="0.25">
      <c r="A63" s="14">
        <v>97</v>
      </c>
      <c r="B63" s="14" t="s">
        <v>165</v>
      </c>
      <c r="C63" s="14" t="s">
        <v>166</v>
      </c>
      <c r="D63" s="14">
        <v>145</v>
      </c>
      <c r="E63" s="14"/>
      <c r="F63" s="14"/>
      <c r="G63" s="15"/>
      <c r="H63" s="14" t="s">
        <v>100</v>
      </c>
      <c r="I63" s="14" t="s">
        <v>167</v>
      </c>
      <c r="J63" s="14">
        <v>145</v>
      </c>
    </row>
    <row r="64" spans="1:10" s="16" customFormat="1" ht="33.75" customHeight="1" x14ac:dyDescent="0.25">
      <c r="A64" s="14">
        <v>98</v>
      </c>
      <c r="B64" s="14" t="s">
        <v>168</v>
      </c>
      <c r="C64" s="15" t="s">
        <v>169</v>
      </c>
      <c r="D64" s="14">
        <v>900</v>
      </c>
      <c r="E64" s="14"/>
      <c r="F64" s="14"/>
      <c r="G64" s="15"/>
      <c r="H64" s="14" t="s">
        <v>100</v>
      </c>
      <c r="I64" s="14">
        <v>14820000</v>
      </c>
      <c r="J64" s="14">
        <v>900</v>
      </c>
    </row>
    <row r="65" spans="1:10" s="16" customFormat="1" ht="47.25" customHeight="1" x14ac:dyDescent="0.25">
      <c r="A65" s="14">
        <v>99</v>
      </c>
      <c r="B65" s="14" t="s">
        <v>170</v>
      </c>
      <c r="C65" s="15" t="s">
        <v>171</v>
      </c>
      <c r="D65" s="14">
        <v>4554.3</v>
      </c>
      <c r="E65" s="14"/>
      <c r="F65" s="14"/>
      <c r="G65" s="15"/>
      <c r="H65" s="14" t="s">
        <v>100</v>
      </c>
      <c r="I65" s="14">
        <v>44200000</v>
      </c>
      <c r="J65" s="14">
        <v>4554.3</v>
      </c>
    </row>
    <row r="66" spans="1:10" s="16" customFormat="1" ht="26.25" customHeight="1" x14ac:dyDescent="0.25">
      <c r="A66" s="14">
        <v>100</v>
      </c>
      <c r="B66" s="14" t="s">
        <v>173</v>
      </c>
      <c r="C66" s="14" t="s">
        <v>172</v>
      </c>
      <c r="D66" s="14">
        <v>2500</v>
      </c>
      <c r="E66" s="14"/>
      <c r="F66" s="14"/>
      <c r="G66" s="15"/>
      <c r="H66" s="14" t="s">
        <v>78</v>
      </c>
      <c r="I66" s="14">
        <v>30100000</v>
      </c>
      <c r="J66" s="14">
        <v>2500</v>
      </c>
    </row>
    <row r="67" spans="1:10" s="16" customFormat="1" ht="36" customHeight="1" x14ac:dyDescent="0.25">
      <c r="A67" s="14">
        <v>101</v>
      </c>
      <c r="B67" s="15" t="s">
        <v>174</v>
      </c>
      <c r="C67" s="15" t="s">
        <v>177</v>
      </c>
      <c r="D67" s="14">
        <v>1396</v>
      </c>
      <c r="E67" s="14"/>
      <c r="F67" s="14"/>
      <c r="G67" s="15"/>
      <c r="H67" s="14" t="s">
        <v>100</v>
      </c>
      <c r="I67" s="14">
        <v>34330000</v>
      </c>
      <c r="J67" s="14">
        <v>1396</v>
      </c>
    </row>
    <row r="68" spans="1:10" s="16" customFormat="1" ht="45" x14ac:dyDescent="0.25">
      <c r="A68" s="14">
        <v>102</v>
      </c>
      <c r="B68" s="14" t="s">
        <v>175</v>
      </c>
      <c r="C68" s="14"/>
      <c r="D68" s="14"/>
      <c r="E68" s="14"/>
      <c r="F68" s="14">
        <v>1500</v>
      </c>
      <c r="G68" s="15" t="s">
        <v>176</v>
      </c>
      <c r="H68" s="14" t="s">
        <v>100</v>
      </c>
      <c r="I68" s="14">
        <v>79810000</v>
      </c>
      <c r="J68" s="14">
        <v>1500</v>
      </c>
    </row>
    <row r="69" spans="1:10" s="16" customFormat="1" ht="30" x14ac:dyDescent="0.25">
      <c r="A69" s="14">
        <v>103</v>
      </c>
      <c r="B69" s="15" t="s">
        <v>178</v>
      </c>
      <c r="C69" s="14"/>
      <c r="D69" s="14"/>
      <c r="E69" s="14"/>
      <c r="F69" s="14">
        <v>480</v>
      </c>
      <c r="G69" s="15" t="s">
        <v>179</v>
      </c>
      <c r="H69" s="14" t="s">
        <v>100</v>
      </c>
      <c r="I69" s="14">
        <v>54521100</v>
      </c>
      <c r="J69" s="14">
        <v>480</v>
      </c>
    </row>
    <row r="70" spans="1:10" s="16" customFormat="1" ht="31.5" customHeight="1" x14ac:dyDescent="0.25">
      <c r="A70" s="14">
        <v>104</v>
      </c>
      <c r="B70" s="14" t="s">
        <v>183</v>
      </c>
      <c r="C70" s="14" t="s">
        <v>184</v>
      </c>
      <c r="D70" s="14">
        <v>14299</v>
      </c>
      <c r="E70" s="14"/>
      <c r="F70" s="14"/>
      <c r="G70" s="15"/>
      <c r="H70" s="14" t="s">
        <v>55</v>
      </c>
      <c r="I70" s="14">
        <v>39100000</v>
      </c>
      <c r="J70" s="14">
        <v>14299</v>
      </c>
    </row>
    <row r="71" spans="1:10" s="16" customFormat="1" ht="57" customHeight="1" x14ac:dyDescent="0.25">
      <c r="A71" s="14">
        <v>105</v>
      </c>
      <c r="B71" s="14" t="s">
        <v>180</v>
      </c>
      <c r="C71" s="15" t="s">
        <v>181</v>
      </c>
      <c r="D71" s="14">
        <v>418</v>
      </c>
      <c r="E71" s="14"/>
      <c r="F71" s="14"/>
      <c r="G71" s="15"/>
      <c r="H71" s="15" t="s">
        <v>186</v>
      </c>
      <c r="I71" s="14" t="s">
        <v>187</v>
      </c>
      <c r="J71" s="14">
        <v>418</v>
      </c>
    </row>
    <row r="72" spans="1:10" s="20" customFormat="1" ht="63" customHeight="1" x14ac:dyDescent="0.25">
      <c r="A72" s="18">
        <v>106</v>
      </c>
      <c r="B72" s="18" t="s">
        <v>185</v>
      </c>
      <c r="C72" s="19"/>
      <c r="D72" s="18"/>
      <c r="E72" s="18"/>
      <c r="F72" s="18">
        <v>450</v>
      </c>
      <c r="G72" s="23" t="s">
        <v>201</v>
      </c>
      <c r="H72" s="19" t="s">
        <v>186</v>
      </c>
      <c r="I72" s="18">
        <v>55100000</v>
      </c>
      <c r="J72" s="18">
        <v>450</v>
      </c>
    </row>
    <row r="73" spans="1:10" s="16" customFormat="1" ht="60" x14ac:dyDescent="0.25">
      <c r="A73" s="14">
        <v>107</v>
      </c>
      <c r="B73" s="14" t="s">
        <v>189</v>
      </c>
      <c r="C73" s="14"/>
      <c r="D73" s="14"/>
      <c r="E73" s="14"/>
      <c r="F73" s="14">
        <v>2250</v>
      </c>
      <c r="G73" s="15" t="s">
        <v>188</v>
      </c>
      <c r="H73" s="15" t="s">
        <v>186</v>
      </c>
      <c r="I73" s="14" t="s">
        <v>182</v>
      </c>
      <c r="J73" s="14">
        <v>2250</v>
      </c>
    </row>
    <row r="74" spans="1:10" s="16" customFormat="1" ht="94.5" customHeight="1" x14ac:dyDescent="0.25">
      <c r="A74" s="14">
        <v>108</v>
      </c>
      <c r="B74" s="15" t="s">
        <v>190</v>
      </c>
      <c r="C74" s="14"/>
      <c r="D74" s="14"/>
      <c r="E74" s="14"/>
      <c r="F74" s="14">
        <v>2165.89</v>
      </c>
      <c r="G74" s="17" t="s">
        <v>191</v>
      </c>
      <c r="H74" s="15" t="s">
        <v>186</v>
      </c>
      <c r="I74" s="14">
        <v>55300000</v>
      </c>
      <c r="J74" s="14">
        <v>2500</v>
      </c>
    </row>
    <row r="75" spans="1:10" s="16" customFormat="1" ht="45" x14ac:dyDescent="0.25">
      <c r="A75" s="14">
        <v>109</v>
      </c>
      <c r="B75" s="15" t="s">
        <v>158</v>
      </c>
      <c r="C75" s="14" t="s">
        <v>159</v>
      </c>
      <c r="D75" s="14">
        <v>796</v>
      </c>
      <c r="E75" s="14"/>
      <c r="F75" s="14"/>
      <c r="G75" s="15"/>
      <c r="H75" s="15" t="s">
        <v>186</v>
      </c>
      <c r="I75" s="14">
        <v>15800000</v>
      </c>
      <c r="J75" s="14">
        <v>796</v>
      </c>
    </row>
    <row r="76" spans="1:10" s="16" customFormat="1" ht="55.5" customHeight="1" x14ac:dyDescent="0.25">
      <c r="A76" s="14">
        <v>110</v>
      </c>
      <c r="B76" s="14" t="s">
        <v>192</v>
      </c>
      <c r="C76" s="15" t="s">
        <v>194</v>
      </c>
      <c r="D76" s="14">
        <v>877.6</v>
      </c>
      <c r="E76" s="14"/>
      <c r="F76" s="14"/>
      <c r="G76" s="15"/>
      <c r="H76" s="14" t="s">
        <v>195</v>
      </c>
      <c r="I76" s="14" t="s">
        <v>196</v>
      </c>
      <c r="J76" s="14">
        <v>877.6</v>
      </c>
    </row>
    <row r="77" spans="1:10" s="16" customFormat="1" ht="51" customHeight="1" x14ac:dyDescent="0.25">
      <c r="A77" s="14">
        <v>111</v>
      </c>
      <c r="B77" s="14" t="s">
        <v>98</v>
      </c>
      <c r="C77" s="15" t="s">
        <v>197</v>
      </c>
      <c r="D77" s="14">
        <v>342</v>
      </c>
      <c r="E77" s="14"/>
      <c r="F77" s="14"/>
      <c r="G77" s="15"/>
      <c r="H77" s="15" t="s">
        <v>186</v>
      </c>
      <c r="I77" s="14" t="s">
        <v>101</v>
      </c>
      <c r="J77" s="14">
        <v>342</v>
      </c>
    </row>
    <row r="78" spans="1:10" s="16" customFormat="1" ht="46.5" customHeight="1" x14ac:dyDescent="0.25">
      <c r="A78" s="14">
        <v>112</v>
      </c>
      <c r="B78" s="15" t="s">
        <v>193</v>
      </c>
      <c r="C78" s="15" t="s">
        <v>97</v>
      </c>
      <c r="D78" s="14">
        <v>976</v>
      </c>
      <c r="E78" s="14"/>
      <c r="F78" s="14"/>
      <c r="G78" s="15"/>
      <c r="H78" s="15" t="s">
        <v>186</v>
      </c>
      <c r="I78" s="14">
        <v>15980000</v>
      </c>
      <c r="J78" s="14">
        <v>976</v>
      </c>
    </row>
    <row r="79" spans="1:10" s="16" customFormat="1" ht="25.5" customHeight="1" x14ac:dyDescent="0.25">
      <c r="A79" s="14">
        <v>113</v>
      </c>
      <c r="B79" s="14" t="s">
        <v>198</v>
      </c>
      <c r="C79" s="14" t="s">
        <v>199</v>
      </c>
      <c r="D79" s="14">
        <v>656.5</v>
      </c>
      <c r="E79" s="14"/>
      <c r="F79" s="14"/>
      <c r="G79" s="15"/>
      <c r="H79" s="14" t="s">
        <v>200</v>
      </c>
      <c r="I79" s="14">
        <v>22320000</v>
      </c>
      <c r="J79" s="14">
        <v>656.5</v>
      </c>
    </row>
    <row r="80" spans="1:10" s="16" customFormat="1" ht="39" customHeight="1" x14ac:dyDescent="0.25">
      <c r="A80" s="14">
        <v>114</v>
      </c>
      <c r="B80" s="14" t="s">
        <v>202</v>
      </c>
      <c r="C80" s="15" t="s">
        <v>203</v>
      </c>
      <c r="D80" s="14">
        <v>280</v>
      </c>
      <c r="E80" s="14"/>
      <c r="F80" s="14"/>
      <c r="G80" s="15"/>
      <c r="H80" s="15" t="s">
        <v>208</v>
      </c>
      <c r="I80" s="14">
        <v>34300000</v>
      </c>
      <c r="J80" s="14">
        <v>280</v>
      </c>
    </row>
    <row r="81" spans="1:10" s="16" customFormat="1" ht="25.5" customHeight="1" x14ac:dyDescent="0.25">
      <c r="A81" s="14">
        <v>115</v>
      </c>
      <c r="B81" s="14" t="s">
        <v>204</v>
      </c>
      <c r="C81" s="14" t="s">
        <v>205</v>
      </c>
      <c r="D81" s="14">
        <v>242</v>
      </c>
      <c r="E81" s="14"/>
      <c r="F81" s="14"/>
      <c r="G81" s="15"/>
      <c r="H81" s="14" t="s">
        <v>206</v>
      </c>
      <c r="I81" s="14">
        <v>32400000</v>
      </c>
      <c r="J81" s="14">
        <v>242</v>
      </c>
    </row>
    <row r="82" spans="1:10" s="7" customFormat="1" ht="25.5" customHeight="1" x14ac:dyDescent="0.25">
      <c r="A82" s="6"/>
      <c r="B82" s="6"/>
      <c r="C82" s="6"/>
      <c r="D82" s="6"/>
      <c r="E82" s="6"/>
      <c r="F82" s="6"/>
      <c r="G82" s="9"/>
      <c r="H82" s="6"/>
      <c r="I82" s="6"/>
      <c r="J82" s="6"/>
    </row>
    <row r="83" spans="1:10" s="7" customFormat="1" ht="25.5" customHeight="1" x14ac:dyDescent="0.25">
      <c r="A83" s="6"/>
      <c r="B83" s="6"/>
      <c r="C83" s="6"/>
      <c r="D83" s="6"/>
      <c r="E83" s="6"/>
      <c r="F83" s="6"/>
      <c r="G83" s="9"/>
      <c r="H83" s="6"/>
      <c r="I83" s="6"/>
      <c r="J83" s="6"/>
    </row>
    <row r="84" spans="1:10" s="7" customFormat="1" ht="25.5" customHeight="1" x14ac:dyDescent="0.25">
      <c r="A84" s="6"/>
      <c r="B84" s="6"/>
      <c r="C84" s="6"/>
      <c r="D84" s="6"/>
      <c r="E84" s="6"/>
      <c r="F84" s="6"/>
      <c r="G84" s="9"/>
      <c r="H84" s="6"/>
      <c r="I84" s="6"/>
      <c r="J84" s="6"/>
    </row>
    <row r="85" spans="1:10" s="7" customFormat="1" ht="25.5" customHeight="1" x14ac:dyDescent="0.25">
      <c r="A85" s="6"/>
      <c r="B85" s="6"/>
      <c r="C85" s="6"/>
      <c r="D85" s="6"/>
      <c r="E85" s="6"/>
      <c r="F85" s="6"/>
      <c r="G85" s="9"/>
      <c r="H85" s="6"/>
      <c r="I85" s="6"/>
      <c r="J85" s="6"/>
    </row>
    <row r="86" spans="1:10" s="7" customFormat="1" ht="25.5" customHeight="1" x14ac:dyDescent="0.25">
      <c r="A86" s="6"/>
      <c r="B86" s="6"/>
      <c r="C86" s="6"/>
      <c r="D86" s="6"/>
      <c r="E86" s="6"/>
      <c r="F86" s="6"/>
      <c r="G86" s="9"/>
      <c r="H86" s="6"/>
      <c r="I86" s="6"/>
      <c r="J86" s="6"/>
    </row>
    <row r="87" spans="1:10" s="7" customFormat="1" ht="25.5" customHeight="1" x14ac:dyDescent="0.25">
      <c r="A87" s="6"/>
      <c r="B87" s="6"/>
      <c r="C87" s="6"/>
      <c r="D87" s="6"/>
      <c r="E87" s="6"/>
      <c r="F87" s="6"/>
      <c r="G87" s="9"/>
      <c r="H87" s="6"/>
      <c r="I87" s="6"/>
      <c r="J87" s="6"/>
    </row>
    <row r="88" spans="1:10" s="7" customFormat="1" ht="25.5" customHeight="1" x14ac:dyDescent="0.25">
      <c r="A88" s="6"/>
      <c r="B88" s="6"/>
      <c r="C88" s="6"/>
      <c r="D88" s="6"/>
      <c r="E88" s="6"/>
      <c r="F88" s="6"/>
      <c r="G88" s="9"/>
      <c r="H88" s="6"/>
      <c r="I88" s="6"/>
      <c r="J88" s="6"/>
    </row>
    <row r="89" spans="1:10" s="7" customFormat="1" ht="25.5" customHeight="1" x14ac:dyDescent="0.25">
      <c r="A89" s="6"/>
      <c r="B89" s="6"/>
      <c r="C89" s="6"/>
      <c r="D89" s="6"/>
      <c r="E89" s="6"/>
      <c r="F89" s="6"/>
      <c r="G89" s="9"/>
      <c r="H89" s="6"/>
      <c r="I89" s="6"/>
      <c r="J89" s="6"/>
    </row>
    <row r="90" spans="1:10" s="7" customFormat="1" ht="25.5" customHeight="1" x14ac:dyDescent="0.25">
      <c r="A90" s="6"/>
      <c r="B90" s="6"/>
      <c r="C90" s="6"/>
      <c r="D90" s="6"/>
      <c r="E90" s="6"/>
      <c r="F90" s="6"/>
      <c r="G90" s="9"/>
      <c r="H90" s="6"/>
      <c r="I90" s="6"/>
      <c r="J90" s="6"/>
    </row>
    <row r="91" spans="1:10" s="7" customFormat="1" ht="25.5" customHeight="1" x14ac:dyDescent="0.25">
      <c r="A91" s="6"/>
      <c r="B91" s="6"/>
      <c r="C91" s="6"/>
      <c r="D91" s="6"/>
      <c r="E91" s="6"/>
      <c r="F91" s="6"/>
      <c r="G91" s="9"/>
      <c r="H91" s="6"/>
      <c r="I91" s="6"/>
      <c r="J91" s="6"/>
    </row>
    <row r="92" spans="1:10" s="7" customFormat="1" x14ac:dyDescent="0.25">
      <c r="A92" s="6"/>
      <c r="B92" s="6"/>
      <c r="C92" s="6"/>
      <c r="D92" s="6"/>
      <c r="E92" s="6"/>
      <c r="F92" s="6"/>
      <c r="G92" s="9"/>
      <c r="H92" s="6"/>
      <c r="I92" s="6"/>
      <c r="J92" s="6"/>
    </row>
    <row r="93" spans="1:10" x14ac:dyDescent="0.25">
      <c r="A93" s="1"/>
      <c r="B93" s="1"/>
      <c r="C93" s="1"/>
      <c r="D93" s="1"/>
      <c r="E93" s="1"/>
      <c r="F93" s="1"/>
      <c r="G93" s="10"/>
      <c r="H93" s="1"/>
      <c r="I93" s="1"/>
      <c r="J93" s="1"/>
    </row>
    <row r="94" spans="1:10" s="4" customFormat="1" x14ac:dyDescent="0.25">
      <c r="G94" s="11"/>
    </row>
    <row r="95" spans="1:10" s="4" customFormat="1" x14ac:dyDescent="0.25">
      <c r="G95" s="11"/>
    </row>
    <row r="96" spans="1:10" s="4" customFormat="1" x14ac:dyDescent="0.25">
      <c r="G96" s="11"/>
    </row>
    <row r="97" spans="7:7" s="4" customFormat="1" x14ac:dyDescent="0.25">
      <c r="G97" s="11"/>
    </row>
    <row r="98" spans="7:7" s="4" customFormat="1" x14ac:dyDescent="0.25">
      <c r="G98" s="11"/>
    </row>
    <row r="99" spans="7:7" s="4" customFormat="1" x14ac:dyDescent="0.25">
      <c r="G99" s="11"/>
    </row>
    <row r="100" spans="7:7" s="4" customFormat="1" x14ac:dyDescent="0.25">
      <c r="G100" s="11"/>
    </row>
    <row r="101" spans="7:7" s="4" customFormat="1" x14ac:dyDescent="0.25">
      <c r="G101" s="11"/>
    </row>
    <row r="102" spans="7:7" s="4" customFormat="1" x14ac:dyDescent="0.25">
      <c r="G102" s="11"/>
    </row>
    <row r="103" spans="7:7" s="4" customFormat="1" x14ac:dyDescent="0.25">
      <c r="G103" s="11"/>
    </row>
    <row r="104" spans="7:7" s="4" customFormat="1" x14ac:dyDescent="0.25">
      <c r="G104" s="11"/>
    </row>
    <row r="105" spans="7:7" s="4" customFormat="1" x14ac:dyDescent="0.25">
      <c r="G105" s="11"/>
    </row>
    <row r="106" spans="7:7" s="4" customFormat="1" x14ac:dyDescent="0.25">
      <c r="G106" s="11"/>
    </row>
    <row r="107" spans="7:7" s="4" customFormat="1" x14ac:dyDescent="0.25">
      <c r="G107" s="11"/>
    </row>
    <row r="108" spans="7:7" s="4" customFormat="1" x14ac:dyDescent="0.25">
      <c r="G108" s="11"/>
    </row>
    <row r="109" spans="7:7" s="4" customFormat="1" x14ac:dyDescent="0.25">
      <c r="G109" s="11"/>
    </row>
    <row r="110" spans="7:7" s="4" customFormat="1" x14ac:dyDescent="0.25">
      <c r="G110" s="11"/>
    </row>
    <row r="111" spans="7:7" s="4" customFormat="1" x14ac:dyDescent="0.25">
      <c r="G111" s="11"/>
    </row>
    <row r="112" spans="7:7" s="4" customFormat="1" x14ac:dyDescent="0.25">
      <c r="G112" s="11"/>
    </row>
    <row r="113" spans="7:7" s="4" customFormat="1" x14ac:dyDescent="0.25">
      <c r="G113" s="11"/>
    </row>
    <row r="114" spans="7:7" s="4" customFormat="1" x14ac:dyDescent="0.25">
      <c r="G114" s="11"/>
    </row>
    <row r="115" spans="7:7" s="4" customFormat="1" x14ac:dyDescent="0.25">
      <c r="G115" s="11"/>
    </row>
    <row r="116" spans="7:7" s="5" customFormat="1" x14ac:dyDescent="0.25">
      <c r="G116" s="12"/>
    </row>
  </sheetData>
  <mergeCells count="1">
    <mergeCell ref="A1:J1"/>
  </mergeCells>
  <pageMargins left="0.7" right="0.7" top="0.75" bottom="0.75" header="0.3" footer="0.3"/>
  <pageSetup paperSize="9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B6" sqref="B6"/>
    </sheetView>
  </sheetViews>
  <sheetFormatPr defaultRowHeight="15" x14ac:dyDescent="0.25"/>
  <cols>
    <col min="1" max="1" width="17.125" customWidth="1"/>
    <col min="5" max="5" width="6.875" customWidth="1"/>
    <col min="6" max="6" width="6.5" customWidth="1"/>
    <col min="7" max="7" width="17.5" customWidth="1"/>
    <col min="9" max="9" width="13.875" customWidth="1"/>
  </cols>
  <sheetData>
    <row r="1" spans="1:14" x14ac:dyDescent="0.25">
      <c r="A1" s="1"/>
      <c r="B1" s="1" t="s">
        <v>11</v>
      </c>
      <c r="C1" s="1" t="s">
        <v>10</v>
      </c>
      <c r="D1" s="1" t="s">
        <v>12</v>
      </c>
      <c r="G1" s="1" t="s">
        <v>31</v>
      </c>
      <c r="H1" s="1" t="s">
        <v>33</v>
      </c>
      <c r="I1" s="1" t="s">
        <v>34</v>
      </c>
      <c r="J1" s="1" t="s">
        <v>12</v>
      </c>
      <c r="K1" s="1"/>
    </row>
    <row r="2" spans="1:14" x14ac:dyDescent="0.25">
      <c r="A2" s="1"/>
      <c r="B2" s="1"/>
      <c r="C2" s="1"/>
      <c r="D2" s="1">
        <v>0</v>
      </c>
      <c r="G2" s="1"/>
      <c r="H2" s="1"/>
      <c r="I2" s="1"/>
      <c r="J2" s="1"/>
      <c r="K2" s="1"/>
    </row>
    <row r="3" spans="1:14" x14ac:dyDescent="0.25">
      <c r="A3" s="1" t="s">
        <v>8</v>
      </c>
      <c r="B3" s="1">
        <f>600+916+295</f>
        <v>1811</v>
      </c>
      <c r="C3" s="1">
        <v>1811</v>
      </c>
      <c r="D3" s="1">
        <f>B3-C3</f>
        <v>0</v>
      </c>
      <c r="G3" s="1" t="s">
        <v>32</v>
      </c>
      <c r="H3" s="1">
        <v>36000</v>
      </c>
      <c r="I3" s="1">
        <v>35784</v>
      </c>
      <c r="J3" s="1"/>
      <c r="K3" s="1"/>
    </row>
    <row r="4" spans="1:14" x14ac:dyDescent="0.25">
      <c r="A4" s="1" t="s">
        <v>9</v>
      </c>
      <c r="B4" s="1">
        <f>27055+7830</f>
        <v>34885</v>
      </c>
      <c r="C4" s="1">
        <v>7830</v>
      </c>
      <c r="D4" s="1">
        <f t="shared" ref="D4:D21" si="0">B4-C4</f>
        <v>27055</v>
      </c>
      <c r="E4">
        <v>35350</v>
      </c>
      <c r="F4">
        <f>E4-B4</f>
        <v>465</v>
      </c>
      <c r="G4" s="1" t="s">
        <v>35</v>
      </c>
      <c r="H4" s="1">
        <f>1945+360+20</f>
        <v>2325</v>
      </c>
      <c r="I4" s="1"/>
      <c r="J4" s="1"/>
      <c r="K4" s="1"/>
    </row>
    <row r="5" spans="1:14" x14ac:dyDescent="0.25">
      <c r="A5" s="1" t="s">
        <v>13</v>
      </c>
      <c r="B5" s="1">
        <v>135</v>
      </c>
      <c r="C5" s="1">
        <v>0</v>
      </c>
      <c r="D5" s="1">
        <f t="shared" si="0"/>
        <v>135</v>
      </c>
      <c r="G5" s="1" t="s">
        <v>36</v>
      </c>
      <c r="H5" s="1">
        <v>800</v>
      </c>
      <c r="I5" s="1"/>
      <c r="J5" s="1"/>
      <c r="K5" s="1"/>
    </row>
    <row r="6" spans="1:14" x14ac:dyDescent="0.25">
      <c r="A6" s="1" t="s">
        <v>14</v>
      </c>
      <c r="B6" s="1">
        <v>4900</v>
      </c>
      <c r="C6" s="1">
        <f>1795+658</f>
        <v>2453</v>
      </c>
      <c r="D6" s="1">
        <f t="shared" si="0"/>
        <v>2447</v>
      </c>
      <c r="G6" s="1" t="s">
        <v>37</v>
      </c>
      <c r="H6" s="1">
        <v>12865</v>
      </c>
      <c r="I6" s="1"/>
      <c r="J6" s="1"/>
      <c r="K6" s="1"/>
    </row>
    <row r="7" spans="1:14" x14ac:dyDescent="0.25">
      <c r="A7" s="1" t="s">
        <v>15</v>
      </c>
      <c r="B7" s="1">
        <v>105</v>
      </c>
      <c r="C7" s="1">
        <v>105</v>
      </c>
      <c r="D7" s="1">
        <f t="shared" si="0"/>
        <v>0</v>
      </c>
      <c r="F7" t="s">
        <v>40</v>
      </c>
      <c r="G7" s="1" t="s">
        <v>38</v>
      </c>
      <c r="H7" s="1">
        <v>800</v>
      </c>
      <c r="I7" s="1"/>
      <c r="J7" s="1"/>
      <c r="K7" s="1"/>
    </row>
    <row r="8" spans="1:14" x14ac:dyDescent="0.25">
      <c r="A8" s="1" t="s">
        <v>16</v>
      </c>
      <c r="B8" s="1">
        <v>855</v>
      </c>
      <c r="C8" s="1">
        <v>855</v>
      </c>
      <c r="D8" s="1">
        <f t="shared" si="0"/>
        <v>0</v>
      </c>
      <c r="G8" s="1" t="s">
        <v>39</v>
      </c>
      <c r="H8" s="1">
        <v>500</v>
      </c>
      <c r="I8" s="1"/>
      <c r="J8" s="1"/>
      <c r="K8" s="1"/>
    </row>
    <row r="9" spans="1:14" x14ac:dyDescent="0.25">
      <c r="A9" s="1" t="s">
        <v>17</v>
      </c>
      <c r="B9" s="1">
        <v>65</v>
      </c>
      <c r="C9" s="1">
        <v>65</v>
      </c>
      <c r="D9" s="1">
        <f t="shared" si="0"/>
        <v>0</v>
      </c>
      <c r="G9" s="1"/>
      <c r="H9" s="1"/>
      <c r="I9" s="1"/>
      <c r="J9" s="1"/>
      <c r="K9" s="1"/>
    </row>
    <row r="10" spans="1:14" x14ac:dyDescent="0.25">
      <c r="A10" s="1" t="s">
        <v>20</v>
      </c>
      <c r="B10" s="1">
        <v>3000</v>
      </c>
      <c r="C10" s="1">
        <v>3000</v>
      </c>
      <c r="D10" s="1">
        <f t="shared" si="0"/>
        <v>0</v>
      </c>
      <c r="E10">
        <v>3410</v>
      </c>
      <c r="F10">
        <f>E10-B10-135</f>
        <v>275</v>
      </c>
      <c r="G10" s="1"/>
      <c r="H10" s="1"/>
      <c r="I10" s="1"/>
      <c r="J10" s="1"/>
      <c r="K10" s="1"/>
      <c r="N10">
        <f>70838+53290-125904</f>
        <v>-1776</v>
      </c>
    </row>
    <row r="11" spans="1:14" x14ac:dyDescent="0.25">
      <c r="A11" s="1" t="s">
        <v>18</v>
      </c>
      <c r="B11" s="1">
        <v>1062</v>
      </c>
      <c r="C11" s="1">
        <v>1062</v>
      </c>
      <c r="D11" s="1">
        <f t="shared" si="0"/>
        <v>0</v>
      </c>
      <c r="E11">
        <v>1500</v>
      </c>
      <c r="F11">
        <f t="shared" ref="F11:F17" si="1">E11-B11</f>
        <v>438</v>
      </c>
      <c r="G11" s="1"/>
      <c r="H11" s="1"/>
      <c r="I11" s="1"/>
      <c r="J11" s="1"/>
      <c r="K11" s="1"/>
    </row>
    <row r="12" spans="1:14" x14ac:dyDescent="0.25">
      <c r="A12" s="1" t="s">
        <v>19</v>
      </c>
      <c r="B12" s="1">
        <v>450</v>
      </c>
      <c r="C12" s="1">
        <v>450</v>
      </c>
      <c r="D12" s="1">
        <f t="shared" si="0"/>
        <v>0</v>
      </c>
      <c r="G12" s="1"/>
      <c r="H12" s="1"/>
      <c r="I12" s="1"/>
      <c r="J12" s="1"/>
      <c r="K12" s="1"/>
    </row>
    <row r="13" spans="1:14" x14ac:dyDescent="0.25">
      <c r="A13" s="1" t="s">
        <v>21</v>
      </c>
      <c r="B13" s="1">
        <v>170</v>
      </c>
      <c r="C13" s="1">
        <v>170</v>
      </c>
      <c r="D13" s="1">
        <f t="shared" si="0"/>
        <v>0</v>
      </c>
      <c r="G13" s="1"/>
      <c r="H13" s="1"/>
      <c r="I13" s="1"/>
      <c r="J13" s="1"/>
      <c r="K13" s="1"/>
    </row>
    <row r="14" spans="1:14" x14ac:dyDescent="0.25">
      <c r="A14" s="1" t="s">
        <v>22</v>
      </c>
      <c r="B14" s="1">
        <v>1500</v>
      </c>
      <c r="C14" s="1">
        <v>1410</v>
      </c>
      <c r="D14" s="1">
        <f t="shared" si="0"/>
        <v>90</v>
      </c>
      <c r="G14" s="1"/>
      <c r="H14" s="1"/>
      <c r="I14" s="1"/>
      <c r="J14" s="1"/>
      <c r="K14" s="1"/>
    </row>
    <row r="15" spans="1:14" x14ac:dyDescent="0.25">
      <c r="A15" s="1" t="s">
        <v>23</v>
      </c>
      <c r="B15" s="1">
        <v>280</v>
      </c>
      <c r="C15" s="1">
        <v>280</v>
      </c>
      <c r="D15" s="1">
        <f t="shared" si="0"/>
        <v>0</v>
      </c>
      <c r="G15" s="1"/>
      <c r="H15" s="1"/>
      <c r="I15" s="1"/>
      <c r="J15" s="1"/>
      <c r="K15" s="1"/>
    </row>
    <row r="16" spans="1:14" x14ac:dyDescent="0.25">
      <c r="A16" s="1" t="s">
        <v>24</v>
      </c>
      <c r="B16" s="1">
        <v>9850</v>
      </c>
      <c r="C16" s="1">
        <f>1566.37+1633.62</f>
        <v>3199.99</v>
      </c>
      <c r="D16" s="1">
        <f t="shared" si="0"/>
        <v>6650.01</v>
      </c>
      <c r="E16">
        <v>10000</v>
      </c>
      <c r="F16">
        <f t="shared" si="1"/>
        <v>150</v>
      </c>
      <c r="G16" s="1"/>
      <c r="H16" s="1"/>
      <c r="I16" s="1"/>
      <c r="J16" s="1"/>
      <c r="K16" s="1"/>
      <c r="N16">
        <f>27055+7830</f>
        <v>34885</v>
      </c>
    </row>
    <row r="17" spans="1:11" x14ac:dyDescent="0.25">
      <c r="A17" s="1" t="s">
        <v>25</v>
      </c>
      <c r="B17" s="1">
        <v>1675</v>
      </c>
      <c r="C17" s="1">
        <v>412</v>
      </c>
      <c r="D17" s="1">
        <f t="shared" si="0"/>
        <v>1263</v>
      </c>
      <c r="E17">
        <v>1700</v>
      </c>
      <c r="F17">
        <f t="shared" si="1"/>
        <v>25</v>
      </c>
      <c r="G17" s="1"/>
      <c r="H17" s="1"/>
      <c r="I17" s="1"/>
      <c r="J17" s="1"/>
      <c r="K17" s="1"/>
    </row>
    <row r="18" spans="1:11" x14ac:dyDescent="0.25">
      <c r="A18" s="1" t="s">
        <v>26</v>
      </c>
      <c r="B18" s="1">
        <v>3500</v>
      </c>
      <c r="C18" s="1">
        <v>206</v>
      </c>
      <c r="D18" s="1">
        <f t="shared" si="0"/>
        <v>3294</v>
      </c>
      <c r="G18" s="1"/>
      <c r="H18" s="1"/>
      <c r="I18" s="1"/>
      <c r="J18" s="1"/>
      <c r="K18" s="1"/>
    </row>
    <row r="19" spans="1:11" x14ac:dyDescent="0.25">
      <c r="A19" s="1" t="s">
        <v>27</v>
      </c>
      <c r="B19" s="1">
        <v>1000</v>
      </c>
      <c r="C19" s="1">
        <v>201</v>
      </c>
      <c r="D19" s="1">
        <f t="shared" si="0"/>
        <v>799</v>
      </c>
      <c r="G19" s="1"/>
      <c r="H19" s="1"/>
      <c r="I19" s="1"/>
      <c r="J19" s="1"/>
      <c r="K19" s="1"/>
    </row>
    <row r="20" spans="1:11" x14ac:dyDescent="0.25">
      <c r="A20" s="1" t="s">
        <v>28</v>
      </c>
      <c r="B20" s="1">
        <v>4900</v>
      </c>
      <c r="C20" s="1">
        <v>931</v>
      </c>
      <c r="D20" s="1">
        <f t="shared" si="0"/>
        <v>3969</v>
      </c>
      <c r="G20" s="1"/>
      <c r="H20" s="1"/>
      <c r="I20" s="1"/>
      <c r="J20" s="1"/>
      <c r="K20" s="1"/>
    </row>
    <row r="21" spans="1:11" x14ac:dyDescent="0.25">
      <c r="A21" s="1" t="s">
        <v>29</v>
      </c>
      <c r="B21" s="1">
        <v>150</v>
      </c>
      <c r="C21" s="1">
        <v>150</v>
      </c>
      <c r="D21" s="1">
        <f t="shared" si="0"/>
        <v>0</v>
      </c>
      <c r="G21" s="1"/>
      <c r="H21" s="1"/>
      <c r="I21" s="1"/>
      <c r="J21" s="1"/>
      <c r="K21" s="1"/>
    </row>
    <row r="22" spans="1:11" x14ac:dyDescent="0.25">
      <c r="A22" s="1" t="s">
        <v>30</v>
      </c>
      <c r="B22" s="1">
        <f>SUM(B2:B21)</f>
        <v>70293</v>
      </c>
      <c r="C22" s="1">
        <f>SUM(C2:C21)</f>
        <v>24590.989999999998</v>
      </c>
      <c r="D22" s="1">
        <f>SUM(D2:D21)</f>
        <v>45702.01</v>
      </c>
      <c r="G22" s="1"/>
      <c r="H22" s="1"/>
      <c r="I22" s="1"/>
      <c r="J22" s="1"/>
      <c r="K22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2016-03-28T13:09:39Z</dcterms:modified>
</cp:coreProperties>
</file>