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F12" i="1" l="1"/>
  <c r="F11" i="1" l="1"/>
  <c r="D5" i="1" l="1"/>
  <c r="F10" i="2" l="1"/>
  <c r="F11" i="2"/>
  <c r="F16" i="2"/>
  <c r="F17" i="2"/>
  <c r="N16" i="2"/>
  <c r="N10" i="2"/>
  <c r="H4" i="2"/>
  <c r="D5" i="2"/>
  <c r="D7" i="2"/>
  <c r="D8" i="2"/>
  <c r="D9" i="2"/>
  <c r="D10" i="2"/>
  <c r="D11" i="2"/>
  <c r="D12" i="2"/>
  <c r="D13" i="2"/>
  <c r="D14" i="2"/>
  <c r="D15" i="2"/>
  <c r="D17" i="2"/>
  <c r="D18" i="2"/>
  <c r="D19" i="2"/>
  <c r="D20" i="2"/>
  <c r="D21" i="2"/>
  <c r="C16" i="2"/>
  <c r="D16" i="2" s="1"/>
  <c r="C6" i="2"/>
  <c r="B4" i="2"/>
  <c r="F4" i="2" s="1"/>
  <c r="B3" i="2"/>
  <c r="D3" i="2" s="1"/>
  <c r="C22" i="2" l="1"/>
  <c r="B22" i="2"/>
  <c r="D4" i="2"/>
  <c r="D6" i="2"/>
  <c r="D22" i="2" s="1"/>
</calcChain>
</file>

<file path=xl/sharedStrings.xml><?xml version="1.0" encoding="utf-8"?>
<sst xmlns="http://schemas.openxmlformats.org/spreadsheetml/2006/main" count="161" uniqueCount="133">
  <si>
    <t>მომსახურება</t>
  </si>
  <si>
    <t>საქონლის დასახელება</t>
  </si>
  <si>
    <t>მომსახურების დასახელება</t>
  </si>
  <si>
    <t xml:space="preserve">შესყიდვა </t>
  </si>
  <si>
    <t>შენიშვნა</t>
  </si>
  <si>
    <t>CPV</t>
  </si>
  <si>
    <t>ada</t>
  </si>
  <si>
    <t>ugt</t>
  </si>
  <si>
    <t>gadaxd</t>
  </si>
  <si>
    <t>xelsh</t>
  </si>
  <si>
    <t>narch</t>
  </si>
  <si>
    <t>caucasus</t>
  </si>
  <si>
    <t>mister quq</t>
  </si>
  <si>
    <t>k-motor</t>
  </si>
  <si>
    <t>matemot</t>
  </si>
  <si>
    <t>kopipr</t>
  </si>
  <si>
    <t>orisi</t>
  </si>
  <si>
    <t>sabur san</t>
  </si>
  <si>
    <t>saiti sulma</t>
  </si>
  <si>
    <t>teng qav a/m</t>
  </si>
  <si>
    <t>avtolid a/m</t>
  </si>
  <si>
    <t>avtogran a/m</t>
  </si>
  <si>
    <t>lukoil</t>
  </si>
  <si>
    <t>dekor qagal</t>
  </si>
  <si>
    <t>geocell</t>
  </si>
  <si>
    <t>fosta</t>
  </si>
  <si>
    <t>macn</t>
  </si>
  <si>
    <t>v&amp;s a/m</t>
  </si>
  <si>
    <t>jami</t>
  </si>
  <si>
    <t>gegmiT gatvaliswineb</t>
  </si>
  <si>
    <t>avtomanqana</t>
  </si>
  <si>
    <t>Tanxa</t>
  </si>
  <si>
    <t>faqtiurad gadas.</t>
  </si>
  <si>
    <t>sakancelario</t>
  </si>
  <si>
    <t>televizori</t>
  </si>
  <si>
    <t>aveJi</t>
  </si>
  <si>
    <t>macivar</t>
  </si>
  <si>
    <t>bechdva da mast</t>
  </si>
  <si>
    <t>P</t>
  </si>
  <si>
    <t xml:space="preserve">გამ.ელ.ტენდერი </t>
  </si>
  <si>
    <t>შპს კომპ ჰაუსი</t>
  </si>
  <si>
    <t>გამ.ელ ტენდერი</t>
  </si>
  <si>
    <t>გამ. შესყიდვა</t>
  </si>
  <si>
    <t>ხელშეკრულების ღირებულება</t>
  </si>
  <si>
    <t>უალკოჰოლო სასმელი კოკა-კოლა</t>
  </si>
  <si>
    <t>შპს ენგადი</t>
  </si>
  <si>
    <t>გამ.შესყიდვა</t>
  </si>
  <si>
    <t>15900000. 41100000</t>
  </si>
  <si>
    <t>შპს კირიბი</t>
  </si>
  <si>
    <t>ერთჯერადი ჭიქები</t>
  </si>
  <si>
    <t>გამ შესყიდვა</t>
  </si>
  <si>
    <t>ს.ს ელიტ ელექტრონიქსი</t>
  </si>
  <si>
    <t>32300000,39700000</t>
  </si>
  <si>
    <t>შპს ბორჯომი ვოთერს</t>
  </si>
  <si>
    <t>წყალი 19 ლიტ ბალონებში</t>
  </si>
  <si>
    <t>წყლის დისპენსერი, ყავის ელმადუღარა (ესპრესოს) აპარატი</t>
  </si>
  <si>
    <t>შპს ევროტექნიკს ჯორჯია</t>
  </si>
  <si>
    <t>შპს დიო</t>
  </si>
  <si>
    <t>ტელევიზორი,მიკროტალღური ღუმელი, მაცივარი, აუდიო-ვიდეო აქსესუარი.</t>
  </si>
  <si>
    <t>დამაგრძელებელი და WIFI სვიჩი</t>
  </si>
  <si>
    <t>31200000, 32400000</t>
  </si>
  <si>
    <t>ი.მ ლია ოშაყმაშვილი</t>
  </si>
  <si>
    <t>ჰიგიენის, საწმენდი და საპრიალებელი საშუალებები</t>
  </si>
  <si>
    <t>1840000, 1960000, 3370000, 39200000, 39500000, 39800000</t>
  </si>
  <si>
    <t>სსიპ სამთავრობო სპეც კავშირები</t>
  </si>
  <si>
    <t>სს სილქნეტი</t>
  </si>
  <si>
    <t>სატელევიზიო მომსახურება</t>
  </si>
  <si>
    <t>სააბონენტო გადასახადი</t>
  </si>
  <si>
    <t>სპეც. სატელეფონო მომსახურება</t>
  </si>
  <si>
    <t>ი.მ. ნუნუ ჩომახიძე</t>
  </si>
  <si>
    <t>ხელოვნური ყვავილები</t>
  </si>
  <si>
    <t>შპს ჯი ეს სი</t>
  </si>
  <si>
    <t>სამუშაო დროის აღრიცხვის სისტემის მიწოდება და მონტაჟი</t>
  </si>
  <si>
    <t>შპს ვისოა ავტო ექსპრესი</t>
  </si>
  <si>
    <t>მსუბუქი ავტომანქანის საბურავები ზამთრის</t>
  </si>
  <si>
    <t>შპს არტდიზაინ.ზი</t>
  </si>
  <si>
    <t>44400000; 22400000</t>
  </si>
  <si>
    <t>სარეკლამო მასალისა და აბრების შესყიდვა წარწერებით</t>
  </si>
  <si>
    <t>შპს ახალი ყავის კომპანია</t>
  </si>
  <si>
    <t>აპარატის ყავის შეძენა</t>
  </si>
  <si>
    <t>კავკასუს ონლაინი</t>
  </si>
  <si>
    <t>დომეინ მომსახურება</t>
  </si>
  <si>
    <t>ალტერნატიული უსაფრთხოება</t>
  </si>
  <si>
    <t>სათვალთვალო კამერები მონტაჟით</t>
  </si>
  <si>
    <t>გამა.შესყიდვა</t>
  </si>
  <si>
    <t>შპს გამა+</t>
  </si>
  <si>
    <t>ნათურები</t>
  </si>
  <si>
    <t>31500000, 31200000</t>
  </si>
  <si>
    <t>შპს შუშის სახლი</t>
  </si>
  <si>
    <t>მინა სატინა 10მმ თეთრი 3.59კვმ მონტაჟით</t>
  </si>
  <si>
    <t>შპს გრადიენტი</t>
  </si>
  <si>
    <t>ფანჯრი სარკმლის გადმოკიდების გამღებ-ჩამკეტი საკეტი</t>
  </si>
  <si>
    <t>საკანცელარიო საქონელი</t>
  </si>
  <si>
    <t>შპს KMT GROUP</t>
  </si>
  <si>
    <t>შპს კია მოტორს ჯორჯია</t>
  </si>
  <si>
    <t>შპს კაბადონი+</t>
  </si>
  <si>
    <t>ბეჭდვასთან დაკავშირებული მომსახურება</t>
  </si>
  <si>
    <t>სათადარიგო ავტონაწილების შესყიდვა</t>
  </si>
  <si>
    <t>ი/მ ზვიად ხისფეხიშვილი</t>
  </si>
  <si>
    <t>სარკმლის გამღებ-ჩამკეტის მონტაჟი</t>
  </si>
  <si>
    <t>შპს მარანი 2011</t>
  </si>
  <si>
    <t>ღვინისა და საჩუქრების შესყიდვა სტუმრებისათვის</t>
  </si>
  <si>
    <t>55100000; 55300000</t>
  </si>
  <si>
    <t>შპს ოფის1</t>
  </si>
  <si>
    <t>საოფისე ავეჯი</t>
  </si>
  <si>
    <t>შპს ამბასადორი</t>
  </si>
  <si>
    <t>გამარტ.შესყიდვა (წარმომადგენლობითი ხარჯები)</t>
  </si>
  <si>
    <t>15900000; 18500000</t>
  </si>
  <si>
    <t>სატუმროს დაქირავება კონფერენცისა და შეხვედრებისათვის ყავის შესვენებითა და ლანჩით</t>
  </si>
  <si>
    <t>შპს სიმპათია</t>
  </si>
  <si>
    <t>შპს ჯი-ემ-თი მთაწმინდა</t>
  </si>
  <si>
    <t>ლიტვის კონკურენციის საბჭოს წარმომადგენლებისათვის ოფიციალური ვიზიტის ფარგლებში სარესტორნო მომსახურება</t>
  </si>
  <si>
    <t>შპს დი და ჯი</t>
  </si>
  <si>
    <t>შპს კოკა-კოლა ბოთლერს ჯორჯია</t>
  </si>
  <si>
    <t>საშობაო ნაძვის ხე, ნაძვის ხის სათამაშოები, ნაძვის ხის გასანათებელი ნათურები</t>
  </si>
  <si>
    <t xml:space="preserve">გამარტ.შესყიდვა </t>
  </si>
  <si>
    <t>39200000, 31500000, 37500000</t>
  </si>
  <si>
    <t>მინერალური წყალი ნაბეღლავი, ბუნებრივი წყალი ბახმარო</t>
  </si>
  <si>
    <t>შპს დეგაპრინტი</t>
  </si>
  <si>
    <t>მისალოცი ბარათები</t>
  </si>
  <si>
    <t>გამარტ.შესყიდვა</t>
  </si>
  <si>
    <t>შპს თეგეტა მოტორსი</t>
  </si>
  <si>
    <t xml:space="preserve">მსუბუქი ავტომანქანის საბურავები </t>
  </si>
  <si>
    <t>შპს შავი სია</t>
  </si>
  <si>
    <t>რადიო ქსელი, ქსელის ჰაბი</t>
  </si>
  <si>
    <t>გამარტ.შეყიდვა</t>
  </si>
  <si>
    <t>კომპანიის დასახელება</t>
  </si>
  <si>
    <t>ვერტიკალური ჟალუზის დამზადება მონტაჟი</t>
  </si>
  <si>
    <t>მოხალული ყავა</t>
  </si>
  <si>
    <t>კონსოლიდირებული ტენდერი</t>
  </si>
  <si>
    <t xml:space="preserve">ხელშეკრულების ნომერი </t>
  </si>
  <si>
    <r>
      <rPr>
        <b/>
        <sz val="7"/>
        <rFont val="Times New Roman"/>
        <family val="1"/>
        <charset val="204"/>
      </rPr>
      <t xml:space="preserve">    </t>
    </r>
    <r>
      <rPr>
        <b/>
        <sz val="11"/>
        <rFont val="Sylfaen"/>
        <family val="1"/>
        <charset val="204"/>
      </rPr>
      <t xml:space="preserve">საკონფერენციო დარბაზის დაქირავება საჭირო ტექნიკური აღჭურვილობით </t>
    </r>
  </si>
  <si>
    <t>2015 წლის ოქტომბერი - დეკემბერი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</si>
</sst>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rgb="FFFF0000"/>
      <name val="Sylfaen"/>
      <family val="1"/>
      <charset val="204"/>
      <scheme val="minor"/>
    </font>
    <font>
      <b/>
      <sz val="11"/>
      <color rgb="FFFF0000"/>
      <name val="Sylfaen"/>
      <family val="2"/>
      <scheme val="minor"/>
    </font>
    <font>
      <b/>
      <sz val="11"/>
      <name val="Sylfaen"/>
      <family val="1"/>
      <charset val="204"/>
      <scheme val="minor"/>
    </font>
    <font>
      <b/>
      <sz val="11"/>
      <name val="Sylfaen"/>
      <family val="2"/>
      <scheme val="minor"/>
    </font>
    <font>
      <b/>
      <sz val="11"/>
      <name val="Sylfaen"/>
      <family val="1"/>
      <charset val="204"/>
    </font>
    <font>
      <b/>
      <sz val="7"/>
      <name val="Times New Roman"/>
      <family val="1"/>
      <charset val="204"/>
    </font>
    <font>
      <b/>
      <sz val="11"/>
      <name val="Sylfaen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Normal="100" zoomScaleSheetLayoutView="100" workbookViewId="0">
      <selection sqref="A1:J1"/>
    </sheetView>
  </sheetViews>
  <sheetFormatPr defaultRowHeight="15" x14ac:dyDescent="0.25"/>
  <cols>
    <col min="1" max="2" width="14.125" customWidth="1"/>
    <col min="3" max="3" width="29.625" customWidth="1"/>
    <col min="4" max="4" width="15.625" customWidth="1"/>
    <col min="5" max="5" width="4.25" hidden="1" customWidth="1"/>
    <col min="6" max="6" width="13.875" customWidth="1"/>
    <col min="7" max="7" width="28.375" style="10" customWidth="1"/>
    <col min="8" max="8" width="21" customWidth="1"/>
    <col min="9" max="9" width="31.75" customWidth="1"/>
    <col min="10" max="10" width="29.75" customWidth="1"/>
  </cols>
  <sheetData>
    <row r="1" spans="1:10" ht="42.75" customHeight="1" x14ac:dyDescent="0.25">
      <c r="A1" s="17" t="s">
        <v>132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3" customFormat="1" ht="44.25" customHeight="1" x14ac:dyDescent="0.25">
      <c r="A2" s="7" t="s">
        <v>130</v>
      </c>
      <c r="B2" s="7" t="s">
        <v>126</v>
      </c>
      <c r="C2" s="2" t="s">
        <v>1</v>
      </c>
      <c r="D2" s="2" t="s">
        <v>3</v>
      </c>
      <c r="E2" s="2"/>
      <c r="F2" s="4" t="s">
        <v>0</v>
      </c>
      <c r="G2" s="7" t="s">
        <v>2</v>
      </c>
      <c r="H2" s="2" t="s">
        <v>4</v>
      </c>
      <c r="I2" s="2" t="s">
        <v>5</v>
      </c>
      <c r="J2" s="7" t="s">
        <v>43</v>
      </c>
    </row>
    <row r="3" spans="1:10" s="11" customFormat="1" ht="63.75" customHeight="1" x14ac:dyDescent="0.25">
      <c r="A3" s="13">
        <v>80</v>
      </c>
      <c r="B3" s="13" t="s">
        <v>51</v>
      </c>
      <c r="C3" s="13" t="s">
        <v>55</v>
      </c>
      <c r="D3" s="13">
        <v>3558</v>
      </c>
      <c r="E3" s="13"/>
      <c r="F3" s="13"/>
      <c r="G3" s="13"/>
      <c r="H3" s="13" t="s">
        <v>50</v>
      </c>
      <c r="I3" s="13">
        <v>42900000</v>
      </c>
      <c r="J3" s="13">
        <v>3558</v>
      </c>
    </row>
    <row r="4" spans="1:10" s="11" customFormat="1" ht="54.75" customHeight="1" x14ac:dyDescent="0.25">
      <c r="A4" s="13">
        <v>81</v>
      </c>
      <c r="B4" s="13" t="s">
        <v>56</v>
      </c>
      <c r="C4" s="13" t="s">
        <v>58</v>
      </c>
      <c r="D4" s="13">
        <v>3591</v>
      </c>
      <c r="E4" s="13"/>
      <c r="F4" s="13"/>
      <c r="G4" s="13"/>
      <c r="H4" s="13" t="s">
        <v>42</v>
      </c>
      <c r="I4" s="13" t="s">
        <v>52</v>
      </c>
      <c r="J4" s="13">
        <v>3591</v>
      </c>
    </row>
    <row r="5" spans="1:10" s="11" customFormat="1" ht="37.5" customHeight="1" x14ac:dyDescent="0.25">
      <c r="A5" s="13">
        <v>82</v>
      </c>
      <c r="B5" s="13" t="s">
        <v>53</v>
      </c>
      <c r="C5" s="13" t="s">
        <v>54</v>
      </c>
      <c r="D5" s="13">
        <f>80+80+80+120</f>
        <v>360</v>
      </c>
      <c r="E5" s="13"/>
      <c r="F5" s="13"/>
      <c r="G5" s="13"/>
      <c r="H5" s="13" t="s">
        <v>46</v>
      </c>
      <c r="I5" s="13">
        <v>41110000</v>
      </c>
      <c r="J5" s="13">
        <v>360</v>
      </c>
    </row>
    <row r="6" spans="1:10" s="11" customFormat="1" ht="37.5" customHeight="1" x14ac:dyDescent="0.25">
      <c r="A6" s="13">
        <v>83</v>
      </c>
      <c r="B6" s="13" t="s">
        <v>57</v>
      </c>
      <c r="C6" s="13"/>
      <c r="D6" s="13"/>
      <c r="E6" s="13"/>
      <c r="F6" s="13">
        <v>1702.8</v>
      </c>
      <c r="G6" s="13" t="s">
        <v>127</v>
      </c>
      <c r="H6" s="13" t="s">
        <v>46</v>
      </c>
      <c r="I6" s="13">
        <v>39500000</v>
      </c>
      <c r="J6" s="13">
        <v>1702.8</v>
      </c>
    </row>
    <row r="7" spans="1:10" s="11" customFormat="1" ht="49.5" customHeight="1" x14ac:dyDescent="0.25">
      <c r="A7" s="13">
        <v>84</v>
      </c>
      <c r="B7" s="13" t="s">
        <v>40</v>
      </c>
      <c r="C7" s="13" t="s">
        <v>59</v>
      </c>
      <c r="D7" s="13">
        <v>258</v>
      </c>
      <c r="E7" s="13"/>
      <c r="F7" s="13"/>
      <c r="G7" s="13"/>
      <c r="H7" s="13" t="s">
        <v>46</v>
      </c>
      <c r="I7" s="13" t="s">
        <v>60</v>
      </c>
      <c r="J7" s="13"/>
    </row>
    <row r="8" spans="1:10" s="11" customFormat="1" ht="37.5" customHeight="1" x14ac:dyDescent="0.25">
      <c r="A8" s="13">
        <v>85</v>
      </c>
      <c r="B8" s="13" t="s">
        <v>48</v>
      </c>
      <c r="C8" s="13" t="s">
        <v>49</v>
      </c>
      <c r="D8" s="13">
        <v>359</v>
      </c>
      <c r="E8" s="13"/>
      <c r="F8" s="13"/>
      <c r="G8" s="13"/>
      <c r="H8" s="13" t="s">
        <v>46</v>
      </c>
      <c r="I8" s="13">
        <v>39200000</v>
      </c>
      <c r="J8" s="13">
        <v>359</v>
      </c>
    </row>
    <row r="9" spans="1:10" s="11" customFormat="1" ht="37.5" customHeight="1" x14ac:dyDescent="0.25">
      <c r="A9" s="13">
        <v>86</v>
      </c>
      <c r="B9" s="13" t="s">
        <v>61</v>
      </c>
      <c r="C9" s="13" t="s">
        <v>62</v>
      </c>
      <c r="D9" s="13">
        <v>1256.5999999999999</v>
      </c>
      <c r="E9" s="13"/>
      <c r="F9" s="13"/>
      <c r="G9" s="13"/>
      <c r="H9" s="13" t="s">
        <v>46</v>
      </c>
      <c r="I9" s="13" t="s">
        <v>63</v>
      </c>
      <c r="J9" s="13">
        <v>1256.5999999999999</v>
      </c>
    </row>
    <row r="10" spans="1:10" s="11" customFormat="1" ht="37.5" customHeight="1" x14ac:dyDescent="0.25">
      <c r="A10" s="13">
        <v>87</v>
      </c>
      <c r="B10" s="13" t="s">
        <v>64</v>
      </c>
      <c r="C10" s="13"/>
      <c r="D10" s="13"/>
      <c r="E10" s="13"/>
      <c r="F10" s="13">
        <v>2191.37</v>
      </c>
      <c r="G10" s="13" t="s">
        <v>68</v>
      </c>
      <c r="H10" s="13" t="s">
        <v>46</v>
      </c>
      <c r="I10" s="13">
        <v>64200000</v>
      </c>
      <c r="J10" s="13">
        <v>2541.88</v>
      </c>
    </row>
    <row r="11" spans="1:10" s="11" customFormat="1" ht="37.5" customHeight="1" x14ac:dyDescent="0.25">
      <c r="A11" s="13">
        <v>88</v>
      </c>
      <c r="B11" s="13" t="s">
        <v>64</v>
      </c>
      <c r="C11" s="13"/>
      <c r="D11" s="13"/>
      <c r="E11" s="13"/>
      <c r="F11" s="13">
        <f>25.12+70.8+70.8</f>
        <v>166.72</v>
      </c>
      <c r="G11" s="13" t="s">
        <v>67</v>
      </c>
      <c r="H11" s="13" t="s">
        <v>46</v>
      </c>
      <c r="I11" s="13">
        <v>64200000</v>
      </c>
      <c r="J11" s="13">
        <v>400</v>
      </c>
    </row>
    <row r="12" spans="1:10" s="11" customFormat="1" ht="37.5" customHeight="1" x14ac:dyDescent="0.25">
      <c r="A12" s="13">
        <v>89</v>
      </c>
      <c r="B12" s="13" t="s">
        <v>65</v>
      </c>
      <c r="C12" s="13"/>
      <c r="D12" s="13"/>
      <c r="E12" s="13"/>
      <c r="F12" s="13">
        <f>1641.75+70</f>
        <v>1711.75</v>
      </c>
      <c r="G12" s="13" t="s">
        <v>66</v>
      </c>
      <c r="H12" s="13" t="s">
        <v>46</v>
      </c>
      <c r="I12" s="13">
        <v>92220000</v>
      </c>
      <c r="J12" s="13">
        <v>2000</v>
      </c>
    </row>
    <row r="13" spans="1:10" s="11" customFormat="1" ht="37.5" customHeight="1" x14ac:dyDescent="0.25">
      <c r="A13" s="13">
        <v>90</v>
      </c>
      <c r="B13" s="13" t="s">
        <v>69</v>
      </c>
      <c r="C13" s="13" t="s">
        <v>70</v>
      </c>
      <c r="D13" s="13">
        <v>265</v>
      </c>
      <c r="E13" s="13"/>
      <c r="F13" s="13"/>
      <c r="G13" s="13"/>
      <c r="H13" s="13" t="s">
        <v>42</v>
      </c>
      <c r="I13" s="13">
        <v>39200000</v>
      </c>
      <c r="J13" s="13">
        <v>265</v>
      </c>
    </row>
    <row r="14" spans="1:10" s="11" customFormat="1" ht="47.25" customHeight="1" x14ac:dyDescent="0.25">
      <c r="A14" s="13">
        <v>91</v>
      </c>
      <c r="B14" s="13" t="s">
        <v>71</v>
      </c>
      <c r="C14" s="13"/>
      <c r="D14" s="13"/>
      <c r="E14" s="13"/>
      <c r="F14" s="13">
        <v>2836.06</v>
      </c>
      <c r="G14" s="13" t="s">
        <v>72</v>
      </c>
      <c r="H14" s="13" t="s">
        <v>46</v>
      </c>
      <c r="I14" s="13">
        <v>35100000</v>
      </c>
      <c r="J14" s="13">
        <v>2836.06</v>
      </c>
    </row>
    <row r="15" spans="1:10" s="11" customFormat="1" ht="37.5" customHeight="1" x14ac:dyDescent="0.25">
      <c r="A15" s="13">
        <v>92</v>
      </c>
      <c r="B15" s="13" t="s">
        <v>73</v>
      </c>
      <c r="C15" s="13" t="s">
        <v>74</v>
      </c>
      <c r="D15" s="13">
        <v>1780</v>
      </c>
      <c r="E15" s="13"/>
      <c r="F15" s="13"/>
      <c r="G15" s="13"/>
      <c r="H15" s="13" t="s">
        <v>46</v>
      </c>
      <c r="I15" s="13">
        <v>34300000</v>
      </c>
      <c r="J15" s="13">
        <v>1780</v>
      </c>
    </row>
    <row r="16" spans="1:10" s="11" customFormat="1" ht="48" customHeight="1" x14ac:dyDescent="0.25">
      <c r="A16" s="13">
        <v>93</v>
      </c>
      <c r="B16" s="13" t="s">
        <v>75</v>
      </c>
      <c r="C16" s="13" t="s">
        <v>77</v>
      </c>
      <c r="D16" s="13">
        <v>575</v>
      </c>
      <c r="E16" s="13"/>
      <c r="F16" s="13"/>
      <c r="G16" s="13"/>
      <c r="H16" s="13" t="s">
        <v>46</v>
      </c>
      <c r="I16" s="13" t="s">
        <v>76</v>
      </c>
      <c r="J16" s="13">
        <v>575</v>
      </c>
    </row>
    <row r="17" spans="1:10" s="11" customFormat="1" ht="37.5" customHeight="1" x14ac:dyDescent="0.25">
      <c r="A17" s="13">
        <v>94</v>
      </c>
      <c r="B17" s="13" t="s">
        <v>78</v>
      </c>
      <c r="C17" s="13" t="s">
        <v>79</v>
      </c>
      <c r="D17" s="13">
        <v>528</v>
      </c>
      <c r="E17" s="13"/>
      <c r="F17" s="13"/>
      <c r="G17" s="13"/>
      <c r="H17" s="13" t="s">
        <v>46</v>
      </c>
      <c r="I17" s="13">
        <v>15800000</v>
      </c>
      <c r="J17" s="13">
        <v>528</v>
      </c>
    </row>
    <row r="18" spans="1:10" s="11" customFormat="1" ht="37.5" customHeight="1" x14ac:dyDescent="0.25">
      <c r="A18" s="13">
        <v>95</v>
      </c>
      <c r="B18" s="13" t="s">
        <v>80</v>
      </c>
      <c r="C18" s="13"/>
      <c r="D18" s="13"/>
      <c r="E18" s="13"/>
      <c r="F18" s="13">
        <v>30</v>
      </c>
      <c r="G18" s="13" t="s">
        <v>81</v>
      </c>
      <c r="H18" s="13" t="s">
        <v>46</v>
      </c>
      <c r="I18" s="13">
        <v>72417000</v>
      </c>
      <c r="J18" s="13"/>
    </row>
    <row r="19" spans="1:10" s="11" customFormat="1" ht="37.5" customHeight="1" x14ac:dyDescent="0.25">
      <c r="A19" s="13">
        <v>96</v>
      </c>
      <c r="B19" s="13" t="s">
        <v>82</v>
      </c>
      <c r="C19" s="13" t="s">
        <v>83</v>
      </c>
      <c r="D19" s="13">
        <v>1790</v>
      </c>
      <c r="E19" s="13"/>
      <c r="F19" s="13"/>
      <c r="G19" s="13"/>
      <c r="H19" s="13" t="s">
        <v>84</v>
      </c>
      <c r="I19" s="13">
        <v>32300000</v>
      </c>
      <c r="J19" s="13">
        <v>1790</v>
      </c>
    </row>
    <row r="20" spans="1:10" s="11" customFormat="1" ht="24" customHeight="1" x14ac:dyDescent="0.25">
      <c r="A20" s="13">
        <v>97</v>
      </c>
      <c r="B20" s="13" t="s">
        <v>85</v>
      </c>
      <c r="C20" s="13" t="s">
        <v>86</v>
      </c>
      <c r="D20" s="13">
        <v>145</v>
      </c>
      <c r="E20" s="13"/>
      <c r="F20" s="13"/>
      <c r="G20" s="13"/>
      <c r="H20" s="13" t="s">
        <v>46</v>
      </c>
      <c r="I20" s="13" t="s">
        <v>87</v>
      </c>
      <c r="J20" s="13">
        <v>145</v>
      </c>
    </row>
    <row r="21" spans="1:10" s="11" customFormat="1" ht="33.75" customHeight="1" x14ac:dyDescent="0.25">
      <c r="A21" s="13">
        <v>98</v>
      </c>
      <c r="B21" s="13" t="s">
        <v>88</v>
      </c>
      <c r="C21" s="13" t="s">
        <v>89</v>
      </c>
      <c r="D21" s="13">
        <v>900</v>
      </c>
      <c r="E21" s="13"/>
      <c r="F21" s="13"/>
      <c r="G21" s="13"/>
      <c r="H21" s="13" t="s">
        <v>46</v>
      </c>
      <c r="I21" s="13">
        <v>14820000</v>
      </c>
      <c r="J21" s="13">
        <v>900</v>
      </c>
    </row>
    <row r="22" spans="1:10" s="11" customFormat="1" ht="47.25" customHeight="1" x14ac:dyDescent="0.25">
      <c r="A22" s="13">
        <v>99</v>
      </c>
      <c r="B22" s="13" t="s">
        <v>90</v>
      </c>
      <c r="C22" s="13" t="s">
        <v>91</v>
      </c>
      <c r="D22" s="13">
        <v>4554.3</v>
      </c>
      <c r="E22" s="13"/>
      <c r="F22" s="13"/>
      <c r="G22" s="13"/>
      <c r="H22" s="13" t="s">
        <v>46</v>
      </c>
      <c r="I22" s="13">
        <v>44200000</v>
      </c>
      <c r="J22" s="13">
        <v>4554.3</v>
      </c>
    </row>
    <row r="23" spans="1:10" s="11" customFormat="1" ht="26.25" customHeight="1" x14ac:dyDescent="0.25">
      <c r="A23" s="13">
        <v>100</v>
      </c>
      <c r="B23" s="13" t="s">
        <v>93</v>
      </c>
      <c r="C23" s="13" t="s">
        <v>92</v>
      </c>
      <c r="D23" s="13">
        <v>2500</v>
      </c>
      <c r="E23" s="13"/>
      <c r="F23" s="13"/>
      <c r="G23" s="13"/>
      <c r="H23" s="13" t="s">
        <v>41</v>
      </c>
      <c r="I23" s="13">
        <v>30100000</v>
      </c>
      <c r="J23" s="13">
        <v>2500</v>
      </c>
    </row>
    <row r="24" spans="1:10" s="11" customFormat="1" ht="36" customHeight="1" x14ac:dyDescent="0.25">
      <c r="A24" s="13">
        <v>101</v>
      </c>
      <c r="B24" s="13" t="s">
        <v>94</v>
      </c>
      <c r="C24" s="13" t="s">
        <v>97</v>
      </c>
      <c r="D24" s="13">
        <v>1396</v>
      </c>
      <c r="E24" s="13"/>
      <c r="F24" s="13"/>
      <c r="G24" s="13"/>
      <c r="H24" s="13" t="s">
        <v>46</v>
      </c>
      <c r="I24" s="13">
        <v>34330000</v>
      </c>
      <c r="J24" s="13">
        <v>1396</v>
      </c>
    </row>
    <row r="25" spans="1:10" s="11" customFormat="1" ht="45" x14ac:dyDescent="0.25">
      <c r="A25" s="13">
        <v>102</v>
      </c>
      <c r="B25" s="13" t="s">
        <v>95</v>
      </c>
      <c r="C25" s="13"/>
      <c r="D25" s="13"/>
      <c r="E25" s="13"/>
      <c r="F25" s="13">
        <v>1500</v>
      </c>
      <c r="G25" s="13" t="s">
        <v>96</v>
      </c>
      <c r="H25" s="13" t="s">
        <v>46</v>
      </c>
      <c r="I25" s="13">
        <v>79810000</v>
      </c>
      <c r="J25" s="13">
        <v>1500</v>
      </c>
    </row>
    <row r="26" spans="1:10" s="11" customFormat="1" ht="45" x14ac:dyDescent="0.25">
      <c r="A26" s="13">
        <v>103</v>
      </c>
      <c r="B26" s="13" t="s">
        <v>98</v>
      </c>
      <c r="C26" s="13"/>
      <c r="D26" s="13"/>
      <c r="E26" s="13"/>
      <c r="F26" s="13">
        <v>480</v>
      </c>
      <c r="G26" s="13" t="s">
        <v>99</v>
      </c>
      <c r="H26" s="13" t="s">
        <v>46</v>
      </c>
      <c r="I26" s="13">
        <v>54521100</v>
      </c>
      <c r="J26" s="13">
        <v>480</v>
      </c>
    </row>
    <row r="27" spans="1:10" s="11" customFormat="1" ht="31.5" customHeight="1" x14ac:dyDescent="0.25">
      <c r="A27" s="13">
        <v>104</v>
      </c>
      <c r="B27" s="13" t="s">
        <v>103</v>
      </c>
      <c r="C27" s="13" t="s">
        <v>104</v>
      </c>
      <c r="D27" s="13">
        <v>14299</v>
      </c>
      <c r="E27" s="13"/>
      <c r="F27" s="13"/>
      <c r="G27" s="13"/>
      <c r="H27" s="13" t="s">
        <v>39</v>
      </c>
      <c r="I27" s="13">
        <v>39100000</v>
      </c>
      <c r="J27" s="13">
        <v>14299</v>
      </c>
    </row>
    <row r="28" spans="1:10" s="11" customFormat="1" ht="57" customHeight="1" x14ac:dyDescent="0.25">
      <c r="A28" s="13">
        <v>105</v>
      </c>
      <c r="B28" s="13" t="s">
        <v>100</v>
      </c>
      <c r="C28" s="13" t="s">
        <v>101</v>
      </c>
      <c r="D28" s="13">
        <v>418</v>
      </c>
      <c r="E28" s="13"/>
      <c r="F28" s="13"/>
      <c r="G28" s="13"/>
      <c r="H28" s="13" t="s">
        <v>106</v>
      </c>
      <c r="I28" s="13" t="s">
        <v>107</v>
      </c>
      <c r="J28" s="13">
        <v>418</v>
      </c>
    </row>
    <row r="29" spans="1:10" s="12" customFormat="1" ht="63" customHeight="1" x14ac:dyDescent="0.25">
      <c r="A29" s="14">
        <v>106</v>
      </c>
      <c r="B29" s="14" t="s">
        <v>105</v>
      </c>
      <c r="C29" s="14"/>
      <c r="D29" s="14"/>
      <c r="E29" s="14"/>
      <c r="F29" s="14">
        <v>450</v>
      </c>
      <c r="G29" s="15" t="s">
        <v>131</v>
      </c>
      <c r="H29" s="14" t="s">
        <v>106</v>
      </c>
      <c r="I29" s="14">
        <v>55100000</v>
      </c>
      <c r="J29" s="14">
        <v>450</v>
      </c>
    </row>
    <row r="30" spans="1:10" s="11" customFormat="1" ht="60" x14ac:dyDescent="0.25">
      <c r="A30" s="13">
        <v>107</v>
      </c>
      <c r="B30" s="13" t="s">
        <v>109</v>
      </c>
      <c r="C30" s="13"/>
      <c r="D30" s="13"/>
      <c r="E30" s="13"/>
      <c r="F30" s="13">
        <v>2250</v>
      </c>
      <c r="G30" s="13" t="s">
        <v>108</v>
      </c>
      <c r="H30" s="13" t="s">
        <v>106</v>
      </c>
      <c r="I30" s="13" t="s">
        <v>102</v>
      </c>
      <c r="J30" s="13">
        <v>2250</v>
      </c>
    </row>
    <row r="31" spans="1:10" s="11" customFormat="1" ht="94.5" customHeight="1" x14ac:dyDescent="0.25">
      <c r="A31" s="13">
        <v>108</v>
      </c>
      <c r="B31" s="13" t="s">
        <v>110</v>
      </c>
      <c r="C31" s="13"/>
      <c r="D31" s="13"/>
      <c r="E31" s="13"/>
      <c r="F31" s="13">
        <v>2165.89</v>
      </c>
      <c r="G31" s="16" t="s">
        <v>111</v>
      </c>
      <c r="H31" s="13" t="s">
        <v>106</v>
      </c>
      <c r="I31" s="13">
        <v>55300000</v>
      </c>
      <c r="J31" s="13">
        <v>2500</v>
      </c>
    </row>
    <row r="32" spans="1:10" s="11" customFormat="1" ht="45" x14ac:dyDescent="0.25">
      <c r="A32" s="13">
        <v>109</v>
      </c>
      <c r="B32" s="13" t="s">
        <v>78</v>
      </c>
      <c r="C32" s="13" t="s">
        <v>128</v>
      </c>
      <c r="D32" s="13">
        <v>796</v>
      </c>
      <c r="E32" s="13"/>
      <c r="F32" s="13"/>
      <c r="G32" s="13"/>
      <c r="H32" s="13" t="s">
        <v>106</v>
      </c>
      <c r="I32" s="13">
        <v>15800000</v>
      </c>
      <c r="J32" s="13">
        <v>796</v>
      </c>
    </row>
    <row r="33" spans="1:10" s="11" customFormat="1" ht="55.5" customHeight="1" x14ac:dyDescent="0.25">
      <c r="A33" s="13">
        <v>110</v>
      </c>
      <c r="B33" s="13" t="s">
        <v>112</v>
      </c>
      <c r="C33" s="13" t="s">
        <v>114</v>
      </c>
      <c r="D33" s="13">
        <v>877.6</v>
      </c>
      <c r="E33" s="13"/>
      <c r="F33" s="13"/>
      <c r="G33" s="13"/>
      <c r="H33" s="13" t="s">
        <v>115</v>
      </c>
      <c r="I33" s="13" t="s">
        <v>116</v>
      </c>
      <c r="J33" s="13">
        <v>877.6</v>
      </c>
    </row>
    <row r="34" spans="1:10" s="11" customFormat="1" ht="51" customHeight="1" x14ac:dyDescent="0.25">
      <c r="A34" s="13">
        <v>111</v>
      </c>
      <c r="B34" s="13" t="s">
        <v>45</v>
      </c>
      <c r="C34" s="13" t="s">
        <v>117</v>
      </c>
      <c r="D34" s="13">
        <v>342</v>
      </c>
      <c r="E34" s="13"/>
      <c r="F34" s="13"/>
      <c r="G34" s="13"/>
      <c r="H34" s="13" t="s">
        <v>106</v>
      </c>
      <c r="I34" s="13" t="s">
        <v>47</v>
      </c>
      <c r="J34" s="13">
        <v>342</v>
      </c>
    </row>
    <row r="35" spans="1:10" s="11" customFormat="1" ht="46.5" customHeight="1" x14ac:dyDescent="0.25">
      <c r="A35" s="13">
        <v>112</v>
      </c>
      <c r="B35" s="13" t="s">
        <v>113</v>
      </c>
      <c r="C35" s="13" t="s">
        <v>44</v>
      </c>
      <c r="D35" s="13">
        <v>976</v>
      </c>
      <c r="E35" s="13"/>
      <c r="F35" s="13"/>
      <c r="G35" s="13"/>
      <c r="H35" s="13" t="s">
        <v>106</v>
      </c>
      <c r="I35" s="13">
        <v>15980000</v>
      </c>
      <c r="J35" s="13">
        <v>976</v>
      </c>
    </row>
    <row r="36" spans="1:10" s="11" customFormat="1" ht="25.5" customHeight="1" x14ac:dyDescent="0.25">
      <c r="A36" s="13">
        <v>113</v>
      </c>
      <c r="B36" s="13" t="s">
        <v>118</v>
      </c>
      <c r="C36" s="13" t="s">
        <v>119</v>
      </c>
      <c r="D36" s="13">
        <v>656.5</v>
      </c>
      <c r="E36" s="13"/>
      <c r="F36" s="13"/>
      <c r="G36" s="13"/>
      <c r="H36" s="13" t="s">
        <v>120</v>
      </c>
      <c r="I36" s="13">
        <v>22320000</v>
      </c>
      <c r="J36" s="13">
        <v>656.5</v>
      </c>
    </row>
    <row r="37" spans="1:10" s="11" customFormat="1" ht="39" customHeight="1" x14ac:dyDescent="0.25">
      <c r="A37" s="13">
        <v>114</v>
      </c>
      <c r="B37" s="13" t="s">
        <v>121</v>
      </c>
      <c r="C37" s="13" t="s">
        <v>122</v>
      </c>
      <c r="D37" s="13">
        <v>280</v>
      </c>
      <c r="E37" s="13"/>
      <c r="F37" s="13"/>
      <c r="G37" s="13"/>
      <c r="H37" s="13" t="s">
        <v>129</v>
      </c>
      <c r="I37" s="13">
        <v>34300000</v>
      </c>
      <c r="J37" s="13">
        <v>280</v>
      </c>
    </row>
    <row r="38" spans="1:10" s="11" customFormat="1" ht="25.5" customHeight="1" x14ac:dyDescent="0.25">
      <c r="A38" s="13">
        <v>115</v>
      </c>
      <c r="B38" s="13" t="s">
        <v>123</v>
      </c>
      <c r="C38" s="13" t="s">
        <v>124</v>
      </c>
      <c r="D38" s="13">
        <v>242</v>
      </c>
      <c r="E38" s="13"/>
      <c r="F38" s="13"/>
      <c r="G38" s="13"/>
      <c r="H38" s="13" t="s">
        <v>125</v>
      </c>
      <c r="I38" s="13">
        <v>32400000</v>
      </c>
      <c r="J38" s="13">
        <v>242</v>
      </c>
    </row>
    <row r="39" spans="1:10" s="5" customFormat="1" x14ac:dyDescent="0.25">
      <c r="G39" s="8"/>
    </row>
    <row r="40" spans="1:10" s="5" customFormat="1" x14ac:dyDescent="0.25">
      <c r="G40" s="8"/>
    </row>
    <row r="41" spans="1:10" s="5" customFormat="1" x14ac:dyDescent="0.25">
      <c r="G41" s="8"/>
    </row>
    <row r="42" spans="1:10" s="5" customFormat="1" x14ac:dyDescent="0.25">
      <c r="G42" s="8"/>
    </row>
    <row r="43" spans="1:10" s="5" customFormat="1" x14ac:dyDescent="0.25">
      <c r="G43" s="8"/>
    </row>
    <row r="44" spans="1:10" s="5" customFormat="1" x14ac:dyDescent="0.25">
      <c r="G44" s="8"/>
    </row>
    <row r="45" spans="1:10" s="5" customFormat="1" x14ac:dyDescent="0.25">
      <c r="G45" s="8"/>
    </row>
    <row r="46" spans="1:10" s="5" customFormat="1" x14ac:dyDescent="0.25">
      <c r="G46" s="8"/>
    </row>
    <row r="47" spans="1:10" s="5" customFormat="1" x14ac:dyDescent="0.25">
      <c r="G47" s="8"/>
    </row>
    <row r="48" spans="1:10" s="5" customFormat="1" x14ac:dyDescent="0.25">
      <c r="G48" s="8"/>
    </row>
    <row r="49" spans="7:7" s="5" customFormat="1" x14ac:dyDescent="0.25">
      <c r="G49" s="8"/>
    </row>
    <row r="50" spans="7:7" s="5" customFormat="1" x14ac:dyDescent="0.25">
      <c r="G50" s="8"/>
    </row>
    <row r="51" spans="7:7" s="5" customFormat="1" x14ac:dyDescent="0.25">
      <c r="G51" s="8"/>
    </row>
    <row r="52" spans="7:7" s="5" customFormat="1" x14ac:dyDescent="0.25">
      <c r="G52" s="8"/>
    </row>
    <row r="53" spans="7:7" s="5" customFormat="1" x14ac:dyDescent="0.25">
      <c r="G53" s="8"/>
    </row>
    <row r="54" spans="7:7" s="5" customFormat="1" x14ac:dyDescent="0.25">
      <c r="G54" s="8"/>
    </row>
    <row r="55" spans="7:7" s="5" customFormat="1" x14ac:dyDescent="0.25">
      <c r="G55" s="8"/>
    </row>
    <row r="56" spans="7:7" s="5" customFormat="1" x14ac:dyDescent="0.25">
      <c r="G56" s="8"/>
    </row>
    <row r="57" spans="7:7" s="5" customFormat="1" x14ac:dyDescent="0.25">
      <c r="G57" s="8"/>
    </row>
    <row r="58" spans="7:7" s="5" customFormat="1" x14ac:dyDescent="0.25">
      <c r="G58" s="8"/>
    </row>
    <row r="59" spans="7:7" s="5" customFormat="1" x14ac:dyDescent="0.25">
      <c r="G59" s="8"/>
    </row>
    <row r="60" spans="7:7" s="5" customFormat="1" x14ac:dyDescent="0.25">
      <c r="G60" s="8"/>
    </row>
    <row r="61" spans="7:7" s="6" customFormat="1" x14ac:dyDescent="0.25">
      <c r="G61" s="9"/>
    </row>
  </sheetData>
  <mergeCells count="1">
    <mergeCell ref="A1:J1"/>
  </mergeCells>
  <pageMargins left="0.7" right="0.7" top="0.75" bottom="0.75" header="0.3" footer="0.3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6" sqref="B6"/>
    </sheetView>
  </sheetViews>
  <sheetFormatPr defaultRowHeight="15" x14ac:dyDescent="0.25"/>
  <cols>
    <col min="1" max="1" width="17.125" customWidth="1"/>
    <col min="5" max="5" width="6.875" customWidth="1"/>
    <col min="6" max="6" width="6.5" customWidth="1"/>
    <col min="7" max="7" width="17.5" customWidth="1"/>
    <col min="9" max="9" width="13.875" customWidth="1"/>
  </cols>
  <sheetData>
    <row r="1" spans="1:14" x14ac:dyDescent="0.25">
      <c r="A1" s="1"/>
      <c r="B1" s="1" t="s">
        <v>9</v>
      </c>
      <c r="C1" s="1" t="s">
        <v>8</v>
      </c>
      <c r="D1" s="1" t="s">
        <v>10</v>
      </c>
      <c r="G1" s="1" t="s">
        <v>29</v>
      </c>
      <c r="H1" s="1" t="s">
        <v>31</v>
      </c>
      <c r="I1" s="1" t="s">
        <v>32</v>
      </c>
      <c r="J1" s="1" t="s">
        <v>10</v>
      </c>
      <c r="K1" s="1"/>
    </row>
    <row r="2" spans="1:14" x14ac:dyDescent="0.25">
      <c r="A2" s="1"/>
      <c r="B2" s="1"/>
      <c r="C2" s="1"/>
      <c r="D2" s="1">
        <v>0</v>
      </c>
      <c r="G2" s="1"/>
      <c r="H2" s="1"/>
      <c r="I2" s="1"/>
      <c r="J2" s="1"/>
      <c r="K2" s="1"/>
    </row>
    <row r="3" spans="1:14" x14ac:dyDescent="0.25">
      <c r="A3" s="1" t="s">
        <v>6</v>
      </c>
      <c r="B3" s="1">
        <f>600+916+295</f>
        <v>1811</v>
      </c>
      <c r="C3" s="1">
        <v>1811</v>
      </c>
      <c r="D3" s="1">
        <f>B3-C3</f>
        <v>0</v>
      </c>
      <c r="G3" s="1" t="s">
        <v>30</v>
      </c>
      <c r="H3" s="1">
        <v>36000</v>
      </c>
      <c r="I3" s="1">
        <v>35784</v>
      </c>
      <c r="J3" s="1"/>
      <c r="K3" s="1"/>
    </row>
    <row r="4" spans="1:14" x14ac:dyDescent="0.25">
      <c r="A4" s="1" t="s">
        <v>7</v>
      </c>
      <c r="B4" s="1">
        <f>27055+7830</f>
        <v>34885</v>
      </c>
      <c r="C4" s="1">
        <v>7830</v>
      </c>
      <c r="D4" s="1">
        <f t="shared" ref="D4:D21" si="0">B4-C4</f>
        <v>27055</v>
      </c>
      <c r="E4">
        <v>35350</v>
      </c>
      <c r="F4">
        <f>E4-B4</f>
        <v>465</v>
      </c>
      <c r="G4" s="1" t="s">
        <v>33</v>
      </c>
      <c r="H4" s="1">
        <f>1945+360+20</f>
        <v>2325</v>
      </c>
      <c r="I4" s="1"/>
      <c r="J4" s="1"/>
      <c r="K4" s="1"/>
    </row>
    <row r="5" spans="1:14" x14ac:dyDescent="0.25">
      <c r="A5" s="1" t="s">
        <v>11</v>
      </c>
      <c r="B5" s="1">
        <v>135</v>
      </c>
      <c r="C5" s="1">
        <v>0</v>
      </c>
      <c r="D5" s="1">
        <f t="shared" si="0"/>
        <v>135</v>
      </c>
      <c r="G5" s="1" t="s">
        <v>34</v>
      </c>
      <c r="H5" s="1">
        <v>800</v>
      </c>
      <c r="I5" s="1"/>
      <c r="J5" s="1"/>
      <c r="K5" s="1"/>
    </row>
    <row r="6" spans="1:14" x14ac:dyDescent="0.25">
      <c r="A6" s="1" t="s">
        <v>12</v>
      </c>
      <c r="B6" s="1">
        <v>4900</v>
      </c>
      <c r="C6" s="1">
        <f>1795+658</f>
        <v>2453</v>
      </c>
      <c r="D6" s="1">
        <f t="shared" si="0"/>
        <v>2447</v>
      </c>
      <c r="G6" s="1" t="s">
        <v>35</v>
      </c>
      <c r="H6" s="1">
        <v>12865</v>
      </c>
      <c r="I6" s="1"/>
      <c r="J6" s="1"/>
      <c r="K6" s="1"/>
    </row>
    <row r="7" spans="1:14" x14ac:dyDescent="0.25">
      <c r="A7" s="1" t="s">
        <v>13</v>
      </c>
      <c r="B7" s="1">
        <v>105</v>
      </c>
      <c r="C7" s="1">
        <v>105</v>
      </c>
      <c r="D7" s="1">
        <f t="shared" si="0"/>
        <v>0</v>
      </c>
      <c r="F7" t="s">
        <v>38</v>
      </c>
      <c r="G7" s="1" t="s">
        <v>36</v>
      </c>
      <c r="H7" s="1">
        <v>800</v>
      </c>
      <c r="I7" s="1"/>
      <c r="J7" s="1"/>
      <c r="K7" s="1"/>
    </row>
    <row r="8" spans="1:14" x14ac:dyDescent="0.25">
      <c r="A8" s="1" t="s">
        <v>14</v>
      </c>
      <c r="B8" s="1">
        <v>855</v>
      </c>
      <c r="C8" s="1">
        <v>855</v>
      </c>
      <c r="D8" s="1">
        <f t="shared" si="0"/>
        <v>0</v>
      </c>
      <c r="G8" s="1" t="s">
        <v>37</v>
      </c>
      <c r="H8" s="1">
        <v>500</v>
      </c>
      <c r="I8" s="1"/>
      <c r="J8" s="1"/>
      <c r="K8" s="1"/>
    </row>
    <row r="9" spans="1:14" x14ac:dyDescent="0.25">
      <c r="A9" s="1" t="s">
        <v>15</v>
      </c>
      <c r="B9" s="1">
        <v>65</v>
      </c>
      <c r="C9" s="1">
        <v>65</v>
      </c>
      <c r="D9" s="1">
        <f t="shared" si="0"/>
        <v>0</v>
      </c>
      <c r="G9" s="1"/>
      <c r="H9" s="1"/>
      <c r="I9" s="1"/>
      <c r="J9" s="1"/>
      <c r="K9" s="1"/>
    </row>
    <row r="10" spans="1:14" x14ac:dyDescent="0.25">
      <c r="A10" s="1" t="s">
        <v>18</v>
      </c>
      <c r="B10" s="1">
        <v>3000</v>
      </c>
      <c r="C10" s="1">
        <v>3000</v>
      </c>
      <c r="D10" s="1">
        <f t="shared" si="0"/>
        <v>0</v>
      </c>
      <c r="E10">
        <v>3410</v>
      </c>
      <c r="F10">
        <f>E10-B10-135</f>
        <v>275</v>
      </c>
      <c r="G10" s="1"/>
      <c r="H10" s="1"/>
      <c r="I10" s="1"/>
      <c r="J10" s="1"/>
      <c r="K10" s="1"/>
      <c r="N10">
        <f>70838+53290-125904</f>
        <v>-1776</v>
      </c>
    </row>
    <row r="11" spans="1:14" x14ac:dyDescent="0.25">
      <c r="A11" s="1" t="s">
        <v>16</v>
      </c>
      <c r="B11" s="1">
        <v>1062</v>
      </c>
      <c r="C11" s="1">
        <v>1062</v>
      </c>
      <c r="D11" s="1">
        <f t="shared" si="0"/>
        <v>0</v>
      </c>
      <c r="E11">
        <v>1500</v>
      </c>
      <c r="F11">
        <f t="shared" ref="F11:F17" si="1">E11-B11</f>
        <v>438</v>
      </c>
      <c r="G11" s="1"/>
      <c r="H11" s="1"/>
      <c r="I11" s="1"/>
      <c r="J11" s="1"/>
      <c r="K11" s="1"/>
    </row>
    <row r="12" spans="1:14" x14ac:dyDescent="0.25">
      <c r="A12" s="1" t="s">
        <v>17</v>
      </c>
      <c r="B12" s="1">
        <v>450</v>
      </c>
      <c r="C12" s="1">
        <v>450</v>
      </c>
      <c r="D12" s="1">
        <f t="shared" si="0"/>
        <v>0</v>
      </c>
      <c r="G12" s="1"/>
      <c r="H12" s="1"/>
      <c r="I12" s="1"/>
      <c r="J12" s="1"/>
      <c r="K12" s="1"/>
    </row>
    <row r="13" spans="1:14" x14ac:dyDescent="0.25">
      <c r="A13" s="1" t="s">
        <v>19</v>
      </c>
      <c r="B13" s="1">
        <v>170</v>
      </c>
      <c r="C13" s="1">
        <v>170</v>
      </c>
      <c r="D13" s="1">
        <f t="shared" si="0"/>
        <v>0</v>
      </c>
      <c r="G13" s="1"/>
      <c r="H13" s="1"/>
      <c r="I13" s="1"/>
      <c r="J13" s="1"/>
      <c r="K13" s="1"/>
    </row>
    <row r="14" spans="1:14" x14ac:dyDescent="0.25">
      <c r="A14" s="1" t="s">
        <v>20</v>
      </c>
      <c r="B14" s="1">
        <v>1500</v>
      </c>
      <c r="C14" s="1">
        <v>1410</v>
      </c>
      <c r="D14" s="1">
        <f t="shared" si="0"/>
        <v>90</v>
      </c>
      <c r="G14" s="1"/>
      <c r="H14" s="1"/>
      <c r="I14" s="1"/>
      <c r="J14" s="1"/>
      <c r="K14" s="1"/>
    </row>
    <row r="15" spans="1:14" x14ac:dyDescent="0.25">
      <c r="A15" s="1" t="s">
        <v>21</v>
      </c>
      <c r="B15" s="1">
        <v>280</v>
      </c>
      <c r="C15" s="1">
        <v>280</v>
      </c>
      <c r="D15" s="1">
        <f t="shared" si="0"/>
        <v>0</v>
      </c>
      <c r="G15" s="1"/>
      <c r="H15" s="1"/>
      <c r="I15" s="1"/>
      <c r="J15" s="1"/>
      <c r="K15" s="1"/>
    </row>
    <row r="16" spans="1:14" x14ac:dyDescent="0.25">
      <c r="A16" s="1" t="s">
        <v>22</v>
      </c>
      <c r="B16" s="1">
        <v>9850</v>
      </c>
      <c r="C16" s="1">
        <f>1566.37+1633.62</f>
        <v>3199.99</v>
      </c>
      <c r="D16" s="1">
        <f t="shared" si="0"/>
        <v>6650.01</v>
      </c>
      <c r="E16">
        <v>10000</v>
      </c>
      <c r="F16">
        <f t="shared" si="1"/>
        <v>150</v>
      </c>
      <c r="G16" s="1"/>
      <c r="H16" s="1"/>
      <c r="I16" s="1"/>
      <c r="J16" s="1"/>
      <c r="K16" s="1"/>
      <c r="N16">
        <f>27055+7830</f>
        <v>34885</v>
      </c>
    </row>
    <row r="17" spans="1:11" x14ac:dyDescent="0.25">
      <c r="A17" s="1" t="s">
        <v>23</v>
      </c>
      <c r="B17" s="1">
        <v>1675</v>
      </c>
      <c r="C17" s="1">
        <v>412</v>
      </c>
      <c r="D17" s="1">
        <f t="shared" si="0"/>
        <v>1263</v>
      </c>
      <c r="E17">
        <v>1700</v>
      </c>
      <c r="F17">
        <f t="shared" si="1"/>
        <v>25</v>
      </c>
      <c r="G17" s="1"/>
      <c r="H17" s="1"/>
      <c r="I17" s="1"/>
      <c r="J17" s="1"/>
      <c r="K17" s="1"/>
    </row>
    <row r="18" spans="1:11" x14ac:dyDescent="0.25">
      <c r="A18" s="1" t="s">
        <v>24</v>
      </c>
      <c r="B18" s="1">
        <v>3500</v>
      </c>
      <c r="C18" s="1">
        <v>206</v>
      </c>
      <c r="D18" s="1">
        <f t="shared" si="0"/>
        <v>3294</v>
      </c>
      <c r="G18" s="1"/>
      <c r="H18" s="1"/>
      <c r="I18" s="1"/>
      <c r="J18" s="1"/>
      <c r="K18" s="1"/>
    </row>
    <row r="19" spans="1:11" x14ac:dyDescent="0.25">
      <c r="A19" s="1" t="s">
        <v>25</v>
      </c>
      <c r="B19" s="1">
        <v>1000</v>
      </c>
      <c r="C19" s="1">
        <v>201</v>
      </c>
      <c r="D19" s="1">
        <f t="shared" si="0"/>
        <v>799</v>
      </c>
      <c r="G19" s="1"/>
      <c r="H19" s="1"/>
      <c r="I19" s="1"/>
      <c r="J19" s="1"/>
      <c r="K19" s="1"/>
    </row>
    <row r="20" spans="1:11" x14ac:dyDescent="0.25">
      <c r="A20" s="1" t="s">
        <v>26</v>
      </c>
      <c r="B20" s="1">
        <v>4900</v>
      </c>
      <c r="C20" s="1">
        <v>931</v>
      </c>
      <c r="D20" s="1">
        <f t="shared" si="0"/>
        <v>3969</v>
      </c>
      <c r="G20" s="1"/>
      <c r="H20" s="1"/>
      <c r="I20" s="1"/>
      <c r="J20" s="1"/>
      <c r="K20" s="1"/>
    </row>
    <row r="21" spans="1:11" x14ac:dyDescent="0.25">
      <c r="A21" s="1" t="s">
        <v>27</v>
      </c>
      <c r="B21" s="1">
        <v>150</v>
      </c>
      <c r="C21" s="1">
        <v>150</v>
      </c>
      <c r="D21" s="1">
        <f t="shared" si="0"/>
        <v>0</v>
      </c>
      <c r="G21" s="1"/>
      <c r="H21" s="1"/>
      <c r="I21" s="1"/>
      <c r="J21" s="1"/>
      <c r="K21" s="1"/>
    </row>
    <row r="22" spans="1:11" x14ac:dyDescent="0.25">
      <c r="A22" s="1" t="s">
        <v>28</v>
      </c>
      <c r="B22" s="1">
        <f>SUM(B2:B21)</f>
        <v>70293</v>
      </c>
      <c r="C22" s="1">
        <f>SUM(C2:C21)</f>
        <v>24590.989999999998</v>
      </c>
      <c r="D22" s="1">
        <f>SUM(D2:D21)</f>
        <v>45702.01</v>
      </c>
      <c r="G22" s="1"/>
      <c r="H22" s="1"/>
      <c r="I22" s="1"/>
      <c r="J22" s="1"/>
      <c r="K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2016-01-29T12:28:17Z</dcterms:modified>
</cp:coreProperties>
</file>