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1" i="1" l="1"/>
  <c r="E21" i="1" l="1"/>
  <c r="E34" i="1" l="1"/>
  <c r="E7" i="1"/>
  <c r="E8" i="1"/>
  <c r="E3" i="1"/>
  <c r="D15" i="1" l="1"/>
  <c r="E13" i="1"/>
  <c r="E11" i="1"/>
  <c r="E36" i="1"/>
  <c r="E14" i="1"/>
  <c r="E9" i="1" l="1"/>
  <c r="E19" i="1"/>
  <c r="E6" i="1"/>
  <c r="E5" i="1"/>
  <c r="E12" i="1"/>
  <c r="E4" i="1" l="1"/>
  <c r="E23" i="1" l="1"/>
  <c r="E24" i="1" l="1"/>
  <c r="E17" i="1" l="1"/>
  <c r="E18" i="1" l="1"/>
</calcChain>
</file>

<file path=xl/sharedStrings.xml><?xml version="1.0" encoding="utf-8"?>
<sst xmlns="http://schemas.openxmlformats.org/spreadsheetml/2006/main" count="157" uniqueCount="123">
  <si>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</si>
  <si>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</si>
  <si>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</si>
  <si>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</si>
  <si>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</si>
  <si>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</si>
  <si>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</si>
  <si>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</si>
  <si>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O9100000</t>
  </si>
  <si>
    <t>სსიპ “სახელისუფლებო სპეციალური კავშირგაბმულობის სააგენტო“</t>
  </si>
  <si>
    <t>შპს ვისოლი პეტროლიუმ ჯორჯია</t>
  </si>
  <si>
    <t>შპს ბორჯომი ვოთერს</t>
  </si>
  <si>
    <t>შპს კია მოტორს ჯორჯია</t>
  </si>
  <si>
    <t>სსიპ საქართველოს საკანონმდებლო მაცნე</t>
  </si>
  <si>
    <t>ნორმატიული აქტით დადგენილი გადასახადები</t>
  </si>
  <si>
    <t>კონსოლიდირებული ტენდერი</t>
  </si>
  <si>
    <t>შპს კირიბი</t>
  </si>
  <si>
    <t>ერთჯერადი ჭიქები</t>
  </si>
  <si>
    <t>გამარტ.შესყიდვა (წარმომადგენლობითი ხარჯი)</t>
  </si>
  <si>
    <t>შპს კავკასიის ციფრული ქსელი</t>
  </si>
  <si>
    <t>ინტერნეტმომსახურება</t>
  </si>
  <si>
    <t>სატელევიზიო მომსახურება</t>
  </si>
  <si>
    <t>შპს კოპიპრინტი-2000</t>
  </si>
  <si>
    <t>გამარტ. შესყიდვა</t>
  </si>
  <si>
    <t>მონაცემთა გადაცემის ტექნიკური მხარდაჭერის მომსახურება</t>
  </si>
  <si>
    <t>შპს პენსან ჯორჯია</t>
  </si>
  <si>
    <t xml:space="preserve">გამარტ.შესყიდვა </t>
  </si>
  <si>
    <t>სარესტორნო მომსახურება</t>
  </si>
  <si>
    <t>სახელისუფლებო სპეციალური კავშირგაბმულობით მომსახურება</t>
  </si>
  <si>
    <t>გამარტ. შესყიდვა (წარმომადგენლობითი ხარჯები</t>
  </si>
  <si>
    <t>საფოსტო-საკურიერო მომსახურება</t>
  </si>
  <si>
    <t>მსუბუქი ავტომანქანებისთვის რეცხვის მომსახურება</t>
  </si>
  <si>
    <t>სატენდერო დოკუმენტაციის გამოქვეყნების საფასური</t>
  </si>
  <si>
    <t>შპს მედია არტი</t>
  </si>
  <si>
    <t>შპს ტოიოტა ცენტრი თბილისი</t>
  </si>
  <si>
    <t>შპს ფლაგ არტი</t>
  </si>
  <si>
    <t>საქართველოს სახელმწიფო დროშა 200X300სმ</t>
  </si>
  <si>
    <t>შპს მაგთი</t>
  </si>
  <si>
    <t>სატელეკომუნიკაციო მომსახურება</t>
  </si>
  <si>
    <t>VOIP სატელეფონო მომსახურება</t>
  </si>
  <si>
    <t>სავიზიტო ბარათების ბეჭდვა და ადგილზე მიწოდება</t>
  </si>
  <si>
    <t>შპს "ახალი ამბები"</t>
  </si>
  <si>
    <t>საინფორმაციო სფეროში მომსახურების გაწევა</t>
  </si>
  <si>
    <t>სასწავლო ტრენინგის ორგანიზება და ჩატარება</t>
  </si>
  <si>
    <t>შპს შენი სახლი</t>
  </si>
  <si>
    <t>შპს თათა</t>
  </si>
  <si>
    <t>შპს mp group</t>
  </si>
  <si>
    <t>საქმისწარმოების ავტომატიზირებული სისტემით მომსახურება</t>
  </si>
  <si>
    <t>ხელშეკ N 2018</t>
  </si>
  <si>
    <t>001/2018</t>
  </si>
  <si>
    <t>კონ-001/2018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</si>
  <si>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</si>
  <si>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</si>
  <si>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</si>
  <si>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</si>
  <si>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</si>
  <si>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</si>
  <si>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</si>
  <si>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K/MOA/S/000463/17</t>
  </si>
  <si>
    <t>009/2018</t>
  </si>
  <si>
    <t>დაცვის მომსახურება</t>
  </si>
  <si>
    <t>ელ. ტენდერი</t>
  </si>
  <si>
    <t>სსიპ "საფინანსო ანალიტიკური სამსახური"</t>
  </si>
  <si>
    <t>სს "სილქნეტი"</t>
  </si>
  <si>
    <t>სსიპ "ფინანსთა სამინისტროს აკადემია"</t>
  </si>
  <si>
    <t>შპს "საქართველოს ფოსტა"</t>
  </si>
  <si>
    <t>სს "თიბისი დაზღვევა"</t>
  </si>
  <si>
    <t>შპს "საკუთრების დაცვის სამმართველო-1"</t>
  </si>
  <si>
    <t>შპს  "მაგთიკომი"</t>
  </si>
  <si>
    <t>შპს "რომპეტროლ საქართველო"</t>
  </si>
  <si>
    <t>სასმელი  წყალი "ბაკურიანი" 19 ლიტ. ბალონებში და სასმელი წყალი "ბაკურიანი" 0.5 ლიტ. პლასტმასის ბოთლში</t>
  </si>
  <si>
    <t>011/2018</t>
  </si>
  <si>
    <t>010/2018</t>
  </si>
  <si>
    <t>012/2018</t>
  </si>
  <si>
    <t xml:space="preserve">მინერალური წყალი ბორჯომი 0.5 ლიტ. მინის ბოთლში  </t>
  </si>
  <si>
    <t>წერ N02/7</t>
  </si>
  <si>
    <t>საწვავი - Efix Euro Premium 98</t>
  </si>
  <si>
    <t>ავტომანქანების დაზღვევის მომსახურება</t>
  </si>
  <si>
    <t>დაშვება და ნორმატიული აქტების გამოქვეყნება</t>
  </si>
  <si>
    <t>014/2018</t>
  </si>
  <si>
    <t>013/2018</t>
  </si>
  <si>
    <t>შპს ორისი</t>
  </si>
  <si>
    <t>საბუღალტრო პროგრამა ორისის განახლება</t>
  </si>
  <si>
    <t>ავტომანქანის ტექნიკური მომსახურება</t>
  </si>
  <si>
    <t>ტექ 01/2018</t>
  </si>
  <si>
    <t>ტექ 02/2018</t>
  </si>
  <si>
    <t xml:space="preserve">ავტომანქანის ტექნიკური მომსახურება </t>
  </si>
  <si>
    <t>გამარტ. შესყიდვა (საქართველოს მთავრობის 2011 წლის 21 იანვრის N26 დადგენილება)</t>
  </si>
  <si>
    <t>015/2018</t>
  </si>
  <si>
    <t xml:space="preserve"> ბეჭდვა და მასთან დაკავშირებული მომსახურებები</t>
  </si>
  <si>
    <t>ტექ 03/2018</t>
  </si>
  <si>
    <t>სს ჰიუნდაი ავტო საქართველო</t>
  </si>
  <si>
    <t>016/2018</t>
  </si>
  <si>
    <t>შპს წისქვილი ჯგუფი</t>
  </si>
  <si>
    <t>პირველი ხარისხის საბეჭდი ქაღალდი A4</t>
  </si>
  <si>
    <t>კონ-002/2018</t>
  </si>
  <si>
    <t>ს/მ 00205</t>
  </si>
  <si>
    <t>სსიპ სახელმწიფო შესყიდვების სააგენტო</t>
  </si>
  <si>
    <t>018/2018</t>
  </si>
  <si>
    <t>ონკანები, ონკანის ნაწილები და სამშენებლო - სამონტაჟო სამუშაოები</t>
  </si>
  <si>
    <t>42100000; 45300000;</t>
  </si>
  <si>
    <t>017/2018</t>
  </si>
  <si>
    <t>019/2018</t>
  </si>
  <si>
    <t>შპს ტელკო სისტემს</t>
  </si>
  <si>
    <t>IP ტელეფონები</t>
  </si>
  <si>
    <t>020/2018</t>
  </si>
  <si>
    <t>021/2018</t>
  </si>
  <si>
    <t xml:space="preserve"> პირადი ჰიგიენის საშუალებები , სპეციალური ტანსაცმელი და აქსესუარები,  ტყავის, ტექსტილის, რეზინისა და პლასტმასის ნარჩენი, ავეჯის აქსესუარები, ქსოვილის ნივთები, საწმენდი და საპრიალებელი პროდუქცია </t>
  </si>
  <si>
    <t>33700000; 18400000;  19600000; 39200000; 39500000; 39800000;</t>
  </si>
  <si>
    <t>022/2018</t>
  </si>
  <si>
    <t>023/2018</t>
  </si>
  <si>
    <t>სააგენტოს ლოგოიანი სამაგიდე დროშა</t>
  </si>
  <si>
    <t>პერსონალური კომპიუტერების შეკეთება და ტექნიკური მომსახურება</t>
  </si>
  <si>
    <t>მასალების წიგნად აკინძა</t>
  </si>
  <si>
    <t>მასალების წიგნად აკინძვის მომსახურება</t>
  </si>
  <si>
    <t>024/2018</t>
  </si>
  <si>
    <t>025/2018</t>
  </si>
  <si>
    <t>026/2018</t>
  </si>
  <si>
    <t>გამარტ. შესყიდვა წარმომადგენლობითი ხარჯები</t>
  </si>
  <si>
    <t>027/2018</t>
  </si>
  <si>
    <t>შპს ჩემ ოფისი</t>
  </si>
  <si>
    <t>კონ 003/2018</t>
  </si>
  <si>
    <t>საწარმოს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</si>
</sst>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name val="Sylfaen"/>
      <family val="2"/>
      <scheme val="minor"/>
    </font>
    <font>
      <sz val="11"/>
      <name val="Sylfaen"/>
      <family val="1"/>
      <charset val="204"/>
      <scheme val="minor"/>
    </font>
    <font>
      <b/>
      <sz val="10"/>
      <name val="Sylfaen"/>
      <family val="1"/>
    </font>
    <font>
      <b/>
      <sz val="11"/>
      <name val="Sylfaen"/>
      <family val="2"/>
      <scheme val="minor"/>
    </font>
    <font>
      <b/>
      <sz val="12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1" sqref="E1"/>
    </sheetView>
  </sheetViews>
  <sheetFormatPr defaultRowHeight="15" x14ac:dyDescent="0.25"/>
  <cols>
    <col min="1" max="1" width="13.25" customWidth="1"/>
    <col min="2" max="2" width="24" customWidth="1"/>
    <col min="3" max="3" width="30.75" customWidth="1"/>
    <col min="4" max="4" width="17" customWidth="1"/>
    <col min="5" max="5" width="17.125" customWidth="1"/>
    <col min="6" max="6" width="24" customWidth="1"/>
    <col min="7" max="7" width="25.625" customWidth="1"/>
    <col min="8" max="8" width="14.875" customWidth="1"/>
    <col min="9" max="9" width="19.375" customWidth="1"/>
  </cols>
  <sheetData>
    <row r="1" spans="1:9" ht="71.25" customHeight="1" x14ac:dyDescent="0.25">
      <c r="A1" s="1" t="s">
        <v>48</v>
      </c>
      <c r="B1" s="2" t="s">
        <v>122</v>
      </c>
      <c r="C1" s="2" t="s">
        <v>0</v>
      </c>
      <c r="D1" s="1" t="s">
        <v>4</v>
      </c>
      <c r="E1" s="1" t="s">
        <v>5</v>
      </c>
      <c r="F1" s="1" t="s">
        <v>1</v>
      </c>
      <c r="G1" s="2" t="s">
        <v>6</v>
      </c>
      <c r="H1" s="2" t="s">
        <v>2</v>
      </c>
      <c r="I1" s="1" t="s">
        <v>3</v>
      </c>
    </row>
    <row r="2" spans="1:9" s="4" customForma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ht="48" customHeight="1" x14ac:dyDescent="0.25">
      <c r="A3" s="5" t="s">
        <v>49</v>
      </c>
      <c r="B3" s="6" t="s">
        <v>68</v>
      </c>
      <c r="C3" s="5"/>
      <c r="D3" s="5"/>
      <c r="E3" s="5">
        <f>490+490+490</f>
        <v>1470</v>
      </c>
      <c r="F3" s="6" t="s">
        <v>20</v>
      </c>
      <c r="G3" s="5" t="s">
        <v>23</v>
      </c>
      <c r="H3" s="6">
        <v>72400000</v>
      </c>
      <c r="I3" s="5">
        <v>5880</v>
      </c>
    </row>
    <row r="4" spans="1:9" s="11" customFormat="1" ht="37.5" customHeight="1" x14ac:dyDescent="0.25">
      <c r="A4" s="7" t="s">
        <v>50</v>
      </c>
      <c r="B4" s="7" t="s">
        <v>69</v>
      </c>
      <c r="C4" s="8"/>
      <c r="D4" s="8"/>
      <c r="E4" s="8">
        <f>1665.98+1828.28+1778.93</f>
        <v>5273.1900000000005</v>
      </c>
      <c r="F4" s="9" t="s">
        <v>76</v>
      </c>
      <c r="G4" s="7" t="s">
        <v>15</v>
      </c>
      <c r="H4" s="8" t="s">
        <v>8</v>
      </c>
      <c r="I4" s="10">
        <v>31200</v>
      </c>
    </row>
    <row r="5" spans="1:9" s="4" customFormat="1" ht="77.25" customHeight="1" x14ac:dyDescent="0.25">
      <c r="A5" s="5" t="s">
        <v>51</v>
      </c>
      <c r="B5" s="6" t="s">
        <v>9</v>
      </c>
      <c r="C5" s="6"/>
      <c r="D5" s="5"/>
      <c r="E5" s="5">
        <f>71.71+70.8+71.76</f>
        <v>214.26999999999998</v>
      </c>
      <c r="F5" s="6" t="s">
        <v>28</v>
      </c>
      <c r="G5" s="6" t="s">
        <v>26</v>
      </c>
      <c r="H5" s="5">
        <v>64200000</v>
      </c>
      <c r="I5" s="5">
        <v>1100</v>
      </c>
    </row>
    <row r="6" spans="1:9" s="11" customFormat="1" ht="59.25" customHeight="1" x14ac:dyDescent="0.25">
      <c r="A6" s="8" t="s">
        <v>52</v>
      </c>
      <c r="B6" s="7" t="s">
        <v>62</v>
      </c>
      <c r="C6" s="9"/>
      <c r="D6" s="8"/>
      <c r="E6" s="8">
        <f>360+360+360</f>
        <v>1080</v>
      </c>
      <c r="F6" s="7" t="s">
        <v>47</v>
      </c>
      <c r="G6" s="8" t="s">
        <v>7</v>
      </c>
      <c r="H6" s="8">
        <v>48500000</v>
      </c>
      <c r="I6" s="10">
        <v>4320</v>
      </c>
    </row>
    <row r="7" spans="1:9" s="4" customFormat="1" ht="69" customHeight="1" x14ac:dyDescent="0.25">
      <c r="A7" s="5" t="s">
        <v>53</v>
      </c>
      <c r="B7" s="6" t="s">
        <v>63</v>
      </c>
      <c r="C7" s="5"/>
      <c r="D7" s="5"/>
      <c r="E7" s="5">
        <f>0.5+13.49+0.5+18.14+0.5+19.72</f>
        <v>52.85</v>
      </c>
      <c r="F7" s="6" t="s">
        <v>39</v>
      </c>
      <c r="G7" s="5" t="s">
        <v>23</v>
      </c>
      <c r="H7" s="5">
        <v>64200000</v>
      </c>
      <c r="I7" s="5">
        <v>2500</v>
      </c>
    </row>
    <row r="8" spans="1:9" s="4" customFormat="1" ht="36.75" customHeight="1" x14ac:dyDescent="0.25">
      <c r="A8" s="5" t="s">
        <v>54</v>
      </c>
      <c r="B8" s="5" t="s">
        <v>63</v>
      </c>
      <c r="C8" s="5"/>
      <c r="D8" s="5"/>
      <c r="E8" s="5">
        <f>110+110+110</f>
        <v>330</v>
      </c>
      <c r="F8" s="6" t="s">
        <v>21</v>
      </c>
      <c r="G8" s="5" t="s">
        <v>7</v>
      </c>
      <c r="H8" s="5">
        <v>92200000</v>
      </c>
      <c r="I8" s="5">
        <v>1550</v>
      </c>
    </row>
    <row r="9" spans="1:9" s="16" customFormat="1" ht="77.25" customHeight="1" x14ac:dyDescent="0.25">
      <c r="A9" s="12" t="s">
        <v>55</v>
      </c>
      <c r="B9" s="13" t="s">
        <v>41</v>
      </c>
      <c r="C9" s="13"/>
      <c r="D9" s="14"/>
      <c r="E9" s="14">
        <f>826+826+826</f>
        <v>2478</v>
      </c>
      <c r="F9" s="15" t="s">
        <v>42</v>
      </c>
      <c r="G9" s="14" t="s">
        <v>23</v>
      </c>
      <c r="H9" s="14">
        <v>92400000</v>
      </c>
      <c r="I9" s="14">
        <v>2478</v>
      </c>
    </row>
    <row r="10" spans="1:9" s="16" customFormat="1" ht="60.75" customHeight="1" x14ac:dyDescent="0.25">
      <c r="A10" s="14" t="s">
        <v>56</v>
      </c>
      <c r="B10" s="13" t="s">
        <v>64</v>
      </c>
      <c r="C10" s="13"/>
      <c r="D10" s="14"/>
      <c r="E10" s="14">
        <v>600</v>
      </c>
      <c r="F10" s="13" t="s">
        <v>43</v>
      </c>
      <c r="G10" s="13" t="s">
        <v>23</v>
      </c>
      <c r="H10" s="14">
        <v>80500000</v>
      </c>
      <c r="I10" s="14">
        <v>600</v>
      </c>
    </row>
    <row r="11" spans="1:9" s="4" customFormat="1" ht="47.25" customHeight="1" x14ac:dyDescent="0.25">
      <c r="A11" s="5" t="s">
        <v>57</v>
      </c>
      <c r="B11" s="6" t="s">
        <v>65</v>
      </c>
      <c r="C11" s="17"/>
      <c r="D11" s="5"/>
      <c r="E11" s="5">
        <f>88+142.13</f>
        <v>230.13</v>
      </c>
      <c r="F11" s="6" t="s">
        <v>30</v>
      </c>
      <c r="G11" s="5" t="s">
        <v>7</v>
      </c>
      <c r="H11" s="5">
        <v>64100000</v>
      </c>
      <c r="I11" s="18">
        <v>8000</v>
      </c>
    </row>
    <row r="12" spans="1:9" s="4" customFormat="1" ht="70.5" customHeight="1" x14ac:dyDescent="0.25">
      <c r="A12" s="17" t="s">
        <v>58</v>
      </c>
      <c r="B12" s="6" t="s">
        <v>66</v>
      </c>
      <c r="C12" s="5"/>
      <c r="D12" s="5"/>
      <c r="E12" s="5">
        <f>296.76+296.78+296.78</f>
        <v>890.31999999999994</v>
      </c>
      <c r="F12" s="6" t="s">
        <v>77</v>
      </c>
      <c r="G12" s="6" t="s">
        <v>23</v>
      </c>
      <c r="H12" s="5">
        <v>66500000</v>
      </c>
      <c r="I12" s="5">
        <v>3561.34</v>
      </c>
    </row>
    <row r="13" spans="1:9" s="4" customFormat="1" ht="70.5" customHeight="1" x14ac:dyDescent="0.25">
      <c r="A13" s="19" t="s">
        <v>59</v>
      </c>
      <c r="B13" s="6" t="s">
        <v>67</v>
      </c>
      <c r="C13" s="5"/>
      <c r="D13" s="5"/>
      <c r="E13" s="5">
        <f>910+910+910</f>
        <v>2730</v>
      </c>
      <c r="F13" s="6" t="s">
        <v>60</v>
      </c>
      <c r="G13" s="6" t="s">
        <v>61</v>
      </c>
      <c r="H13" s="5">
        <v>79700000</v>
      </c>
      <c r="I13" s="5">
        <v>10920</v>
      </c>
    </row>
    <row r="14" spans="1:9" s="4" customFormat="1" ht="79.5" customHeight="1" x14ac:dyDescent="0.25">
      <c r="A14" s="5" t="s">
        <v>72</v>
      </c>
      <c r="B14" s="6" t="s">
        <v>19</v>
      </c>
      <c r="C14" s="6"/>
      <c r="D14" s="5"/>
      <c r="E14" s="5">
        <f>100+100+100</f>
        <v>300</v>
      </c>
      <c r="F14" s="6" t="s">
        <v>24</v>
      </c>
      <c r="G14" s="6" t="s">
        <v>7</v>
      </c>
      <c r="H14" s="5">
        <v>72300000</v>
      </c>
      <c r="I14" s="5">
        <v>1200</v>
      </c>
    </row>
    <row r="15" spans="1:9" s="4" customFormat="1" ht="66.75" customHeight="1" x14ac:dyDescent="0.25">
      <c r="A15" s="5" t="s">
        <v>71</v>
      </c>
      <c r="B15" s="5" t="s">
        <v>11</v>
      </c>
      <c r="C15" s="6" t="s">
        <v>70</v>
      </c>
      <c r="D15" s="5">
        <f>291.6+210+81.6+210</f>
        <v>793.2</v>
      </c>
      <c r="E15" s="5"/>
      <c r="F15" s="6"/>
      <c r="G15" s="6" t="s">
        <v>18</v>
      </c>
      <c r="H15" s="6">
        <v>41100000</v>
      </c>
      <c r="I15" s="5">
        <v>3167.2</v>
      </c>
    </row>
    <row r="16" spans="1:9" s="4" customFormat="1" ht="84.75" customHeight="1" x14ac:dyDescent="0.25">
      <c r="A16" s="5" t="s">
        <v>73</v>
      </c>
      <c r="B16" s="6" t="s">
        <v>11</v>
      </c>
      <c r="C16" s="6" t="s">
        <v>74</v>
      </c>
      <c r="D16" s="5"/>
      <c r="E16" s="5"/>
      <c r="F16" s="6"/>
      <c r="G16" s="6" t="s">
        <v>29</v>
      </c>
      <c r="H16" s="5">
        <v>15900000</v>
      </c>
      <c r="I16" s="5">
        <v>298.8</v>
      </c>
    </row>
    <row r="17" spans="1:9" s="4" customFormat="1" ht="79.5" customHeight="1" x14ac:dyDescent="0.25">
      <c r="A17" s="5" t="s">
        <v>84</v>
      </c>
      <c r="B17" s="6" t="s">
        <v>12</v>
      </c>
      <c r="C17" s="6"/>
      <c r="D17" s="5"/>
      <c r="E17" s="5">
        <f>278</f>
        <v>278</v>
      </c>
      <c r="F17" s="6" t="s">
        <v>83</v>
      </c>
      <c r="G17" s="6" t="s">
        <v>87</v>
      </c>
      <c r="H17" s="6">
        <v>50100000</v>
      </c>
      <c r="I17" s="5">
        <v>3000</v>
      </c>
    </row>
    <row r="18" spans="1:9" s="4" customFormat="1" ht="55.5" customHeight="1" x14ac:dyDescent="0.25">
      <c r="A18" s="20" t="s">
        <v>75</v>
      </c>
      <c r="B18" s="6" t="s">
        <v>13</v>
      </c>
      <c r="C18" s="5"/>
      <c r="D18" s="5"/>
      <c r="E18" s="5">
        <f>1728</f>
        <v>1728</v>
      </c>
      <c r="F18" s="6" t="s">
        <v>78</v>
      </c>
      <c r="G18" s="6" t="s">
        <v>14</v>
      </c>
      <c r="H18" s="5">
        <v>48600000</v>
      </c>
      <c r="I18" s="5">
        <v>5000</v>
      </c>
    </row>
    <row r="19" spans="1:9" s="4" customFormat="1" ht="69" customHeight="1" x14ac:dyDescent="0.25">
      <c r="A19" s="5" t="s">
        <v>80</v>
      </c>
      <c r="B19" s="6" t="s">
        <v>10</v>
      </c>
      <c r="C19" s="6"/>
      <c r="D19" s="5"/>
      <c r="E19" s="5">
        <f>100+120+150</f>
        <v>370</v>
      </c>
      <c r="F19" s="6" t="s">
        <v>31</v>
      </c>
      <c r="G19" s="5" t="s">
        <v>7</v>
      </c>
      <c r="H19" s="5">
        <v>50100000</v>
      </c>
      <c r="I19" s="5">
        <v>2200</v>
      </c>
    </row>
    <row r="20" spans="1:9" s="16" customFormat="1" ht="69" customHeight="1" x14ac:dyDescent="0.25">
      <c r="A20" s="14" t="s">
        <v>79</v>
      </c>
      <c r="B20" s="13" t="s">
        <v>81</v>
      </c>
      <c r="C20" s="13" t="s">
        <v>82</v>
      </c>
      <c r="D20" s="14">
        <v>308</v>
      </c>
      <c r="E20" s="14"/>
      <c r="F20" s="13"/>
      <c r="G20" s="14" t="s">
        <v>23</v>
      </c>
      <c r="H20" s="14">
        <v>48400000</v>
      </c>
      <c r="I20" s="14">
        <v>308</v>
      </c>
    </row>
    <row r="21" spans="1:9" s="4" customFormat="1" ht="81" customHeight="1" x14ac:dyDescent="0.25">
      <c r="A21" s="5" t="s">
        <v>85</v>
      </c>
      <c r="B21" s="6" t="s">
        <v>34</v>
      </c>
      <c r="C21" s="6"/>
      <c r="D21" s="5"/>
      <c r="E21" s="5">
        <f>344+184</f>
        <v>528</v>
      </c>
      <c r="F21" s="6" t="s">
        <v>86</v>
      </c>
      <c r="G21" s="6" t="s">
        <v>87</v>
      </c>
      <c r="H21" s="5">
        <v>50100000</v>
      </c>
      <c r="I21" s="5">
        <v>4000</v>
      </c>
    </row>
    <row r="22" spans="1:9" s="16" customFormat="1" ht="54.75" customHeight="1" x14ac:dyDescent="0.25">
      <c r="A22" s="14" t="s">
        <v>88</v>
      </c>
      <c r="B22" s="14" t="s">
        <v>46</v>
      </c>
      <c r="C22" s="14"/>
      <c r="D22" s="14"/>
      <c r="E22" s="14">
        <v>100</v>
      </c>
      <c r="F22" s="13" t="s">
        <v>89</v>
      </c>
      <c r="G22" s="13" t="s">
        <v>23</v>
      </c>
      <c r="H22" s="14">
        <v>79800000</v>
      </c>
      <c r="I22" s="14">
        <v>100</v>
      </c>
    </row>
    <row r="23" spans="1:9" s="4" customFormat="1" ht="81.75" customHeight="1" x14ac:dyDescent="0.25">
      <c r="A23" s="5" t="s">
        <v>90</v>
      </c>
      <c r="B23" s="6" t="s">
        <v>91</v>
      </c>
      <c r="C23" s="5"/>
      <c r="D23" s="5"/>
      <c r="E23" s="5">
        <f>1747+135</f>
        <v>1882</v>
      </c>
      <c r="F23" s="6" t="s">
        <v>86</v>
      </c>
      <c r="G23" s="6" t="s">
        <v>87</v>
      </c>
      <c r="H23" s="5">
        <v>50100000</v>
      </c>
      <c r="I23" s="5">
        <v>3000</v>
      </c>
    </row>
    <row r="24" spans="1:9" s="16" customFormat="1" ht="81.75" customHeight="1" x14ac:dyDescent="0.25">
      <c r="A24" s="14" t="s">
        <v>92</v>
      </c>
      <c r="B24" s="13" t="s">
        <v>93</v>
      </c>
      <c r="C24" s="14"/>
      <c r="D24" s="14"/>
      <c r="E24" s="14">
        <f>317.9</f>
        <v>317.89999999999998</v>
      </c>
      <c r="F24" s="13" t="s">
        <v>27</v>
      </c>
      <c r="G24" s="13" t="s">
        <v>118</v>
      </c>
      <c r="H24" s="14">
        <v>55300000</v>
      </c>
      <c r="I24" s="14">
        <v>1000</v>
      </c>
    </row>
    <row r="25" spans="1:9" s="16" customFormat="1" ht="44.25" customHeight="1" x14ac:dyDescent="0.25">
      <c r="A25" s="14" t="s">
        <v>95</v>
      </c>
      <c r="B25" s="14" t="s">
        <v>25</v>
      </c>
      <c r="C25" s="13" t="s">
        <v>94</v>
      </c>
      <c r="D25" s="14">
        <v>990</v>
      </c>
      <c r="E25" s="14"/>
      <c r="F25" s="13"/>
      <c r="G25" s="13" t="s">
        <v>15</v>
      </c>
      <c r="H25" s="14">
        <v>30100000</v>
      </c>
      <c r="I25" s="14">
        <v>990</v>
      </c>
    </row>
    <row r="26" spans="1:9" s="16" customFormat="1" ht="51" customHeight="1" x14ac:dyDescent="0.25">
      <c r="A26" s="14" t="s">
        <v>96</v>
      </c>
      <c r="B26" s="13" t="s">
        <v>97</v>
      </c>
      <c r="C26" s="13" t="s">
        <v>32</v>
      </c>
      <c r="D26" s="14">
        <v>50</v>
      </c>
      <c r="E26" s="14"/>
      <c r="F26" s="13"/>
      <c r="G26" s="13" t="s">
        <v>23</v>
      </c>
      <c r="H26" s="14">
        <v>75100000</v>
      </c>
      <c r="I26" s="14">
        <v>50</v>
      </c>
    </row>
    <row r="27" spans="1:9" s="16" customFormat="1" ht="66.75" customHeight="1" x14ac:dyDescent="0.25">
      <c r="A27" s="14" t="s">
        <v>101</v>
      </c>
      <c r="B27" s="13" t="s">
        <v>35</v>
      </c>
      <c r="C27" s="13" t="s">
        <v>36</v>
      </c>
      <c r="D27" s="14">
        <v>750</v>
      </c>
      <c r="E27" s="14"/>
      <c r="F27" s="13"/>
      <c r="G27" s="13" t="s">
        <v>7</v>
      </c>
      <c r="H27" s="14">
        <v>35800000</v>
      </c>
      <c r="I27" s="14">
        <v>750</v>
      </c>
    </row>
    <row r="28" spans="1:9" s="16" customFormat="1" ht="83.25" customHeight="1" x14ac:dyDescent="0.25">
      <c r="A28" s="14" t="s">
        <v>98</v>
      </c>
      <c r="B28" s="14" t="s">
        <v>44</v>
      </c>
      <c r="C28" s="13"/>
      <c r="D28" s="14"/>
      <c r="E28" s="14">
        <v>199</v>
      </c>
      <c r="F28" s="13" t="s">
        <v>99</v>
      </c>
      <c r="G28" s="13" t="s">
        <v>23</v>
      </c>
      <c r="H28" s="13" t="s">
        <v>100</v>
      </c>
      <c r="I28" s="14">
        <v>199</v>
      </c>
    </row>
    <row r="29" spans="1:9" s="16" customFormat="1" ht="83.25" customHeight="1" x14ac:dyDescent="0.25">
      <c r="A29" s="14" t="s">
        <v>102</v>
      </c>
      <c r="B29" s="14" t="s">
        <v>103</v>
      </c>
      <c r="C29" s="13" t="s">
        <v>104</v>
      </c>
      <c r="D29" s="14">
        <v>2054</v>
      </c>
      <c r="E29" s="14"/>
      <c r="F29" s="13"/>
      <c r="G29" s="13" t="s">
        <v>23</v>
      </c>
      <c r="H29" s="13">
        <v>32500000</v>
      </c>
      <c r="I29" s="14">
        <v>2054</v>
      </c>
    </row>
    <row r="30" spans="1:9" s="16" customFormat="1" ht="53.25" customHeight="1" x14ac:dyDescent="0.25">
      <c r="A30" s="14" t="s">
        <v>105</v>
      </c>
      <c r="B30" s="13" t="s">
        <v>22</v>
      </c>
      <c r="C30" s="13" t="s">
        <v>40</v>
      </c>
      <c r="D30" s="14">
        <v>180</v>
      </c>
      <c r="E30" s="14"/>
      <c r="F30" s="14"/>
      <c r="G30" s="14" t="s">
        <v>23</v>
      </c>
      <c r="H30" s="14">
        <v>79800000</v>
      </c>
      <c r="I30" s="14">
        <v>180</v>
      </c>
    </row>
    <row r="31" spans="1:9" s="4" customFormat="1" ht="135" customHeight="1" x14ac:dyDescent="0.25">
      <c r="A31" s="5" t="s">
        <v>106</v>
      </c>
      <c r="B31" s="6" t="s">
        <v>45</v>
      </c>
      <c r="C31" s="6" t="s">
        <v>107</v>
      </c>
      <c r="D31" s="5">
        <f>1110+425.4+396</f>
        <v>1931.4</v>
      </c>
      <c r="E31" s="5"/>
      <c r="F31" s="6"/>
      <c r="G31" s="5" t="s">
        <v>23</v>
      </c>
      <c r="H31" s="6" t="s">
        <v>108</v>
      </c>
      <c r="I31" s="5">
        <v>5064.3</v>
      </c>
    </row>
    <row r="32" spans="1:9" s="16" customFormat="1" ht="34.5" customHeight="1" x14ac:dyDescent="0.25">
      <c r="A32" s="14" t="s">
        <v>109</v>
      </c>
      <c r="B32" s="14" t="s">
        <v>16</v>
      </c>
      <c r="C32" s="14" t="s">
        <v>17</v>
      </c>
      <c r="D32" s="14">
        <v>180</v>
      </c>
      <c r="E32" s="14"/>
      <c r="F32" s="14"/>
      <c r="G32" s="13" t="s">
        <v>26</v>
      </c>
      <c r="H32" s="14">
        <v>39200000</v>
      </c>
      <c r="I32" s="14">
        <v>180</v>
      </c>
    </row>
    <row r="33" spans="1:9" s="16" customFormat="1" ht="38.25" customHeight="1" x14ac:dyDescent="0.25">
      <c r="A33" s="14" t="s">
        <v>110</v>
      </c>
      <c r="B33" s="14" t="s">
        <v>33</v>
      </c>
      <c r="C33" s="13" t="s">
        <v>111</v>
      </c>
      <c r="D33" s="14">
        <v>50</v>
      </c>
      <c r="E33" s="14"/>
      <c r="F33" s="14"/>
      <c r="G33" s="13" t="s">
        <v>23</v>
      </c>
      <c r="H33" s="14">
        <v>35800000</v>
      </c>
      <c r="I33" s="14">
        <v>50</v>
      </c>
    </row>
    <row r="34" spans="1:9" s="4" customFormat="1" ht="38.25" customHeight="1" x14ac:dyDescent="0.25">
      <c r="A34" s="5" t="s">
        <v>121</v>
      </c>
      <c r="B34" s="5" t="s">
        <v>37</v>
      </c>
      <c r="C34" s="5"/>
      <c r="D34" s="5"/>
      <c r="E34" s="5">
        <f>17.5+493.32</f>
        <v>510.82</v>
      </c>
      <c r="F34" s="6" t="s">
        <v>38</v>
      </c>
      <c r="G34" s="6" t="s">
        <v>15</v>
      </c>
      <c r="H34" s="5">
        <v>64200000</v>
      </c>
      <c r="I34" s="5">
        <v>7000</v>
      </c>
    </row>
    <row r="35" spans="1:9" s="16" customFormat="1" ht="92.25" customHeight="1" x14ac:dyDescent="0.25">
      <c r="A35" s="14" t="s">
        <v>115</v>
      </c>
      <c r="B35" s="13" t="s">
        <v>120</v>
      </c>
      <c r="C35" s="13"/>
      <c r="D35" s="14"/>
      <c r="E35" s="14">
        <v>166</v>
      </c>
      <c r="F35" s="21" t="s">
        <v>112</v>
      </c>
      <c r="G35" s="13" t="s">
        <v>23</v>
      </c>
      <c r="H35" s="14">
        <v>50300000</v>
      </c>
      <c r="I35" s="14">
        <v>166</v>
      </c>
    </row>
    <row r="36" spans="1:9" s="4" customFormat="1" ht="42" customHeight="1" x14ac:dyDescent="0.25">
      <c r="A36" s="5" t="s">
        <v>116</v>
      </c>
      <c r="B36" s="6" t="s">
        <v>22</v>
      </c>
      <c r="C36" s="5" t="s">
        <v>113</v>
      </c>
      <c r="D36" s="5"/>
      <c r="E36" s="5">
        <f>56</f>
        <v>56</v>
      </c>
      <c r="F36" s="6" t="s">
        <v>114</v>
      </c>
      <c r="G36" s="5" t="s">
        <v>23</v>
      </c>
      <c r="H36" s="5">
        <v>79900000</v>
      </c>
      <c r="I36" s="5">
        <v>1500</v>
      </c>
    </row>
    <row r="37" spans="1:9" s="16" customFormat="1" ht="46.5" customHeight="1" x14ac:dyDescent="0.25">
      <c r="A37" s="14" t="s">
        <v>117</v>
      </c>
      <c r="B37" s="13" t="s">
        <v>93</v>
      </c>
      <c r="C37" s="14"/>
      <c r="D37" s="14"/>
      <c r="E37" s="14">
        <v>415.15</v>
      </c>
      <c r="F37" s="13" t="s">
        <v>27</v>
      </c>
      <c r="G37" s="13" t="s">
        <v>118</v>
      </c>
      <c r="H37" s="14">
        <v>55300000</v>
      </c>
      <c r="I37" s="14">
        <v>1000</v>
      </c>
    </row>
    <row r="38" spans="1:9" s="4" customFormat="1" ht="60.75" customHeight="1" x14ac:dyDescent="0.25">
      <c r="A38" s="5" t="s">
        <v>119</v>
      </c>
      <c r="B38" s="6" t="s">
        <v>64</v>
      </c>
      <c r="C38" s="6"/>
      <c r="D38" s="5"/>
      <c r="E38" s="5"/>
      <c r="F38" s="6" t="s">
        <v>43</v>
      </c>
      <c r="G38" s="6" t="s">
        <v>23</v>
      </c>
      <c r="H38" s="5">
        <v>80500000</v>
      </c>
      <c r="I38" s="5">
        <v>850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2018-04-30T12:21:03Z</dcterms:modified>
</cp:coreProperties>
</file>